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50" windowHeight="87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'Лист1'!$A$1:$M$80</definedName>
    <definedName name="_xlnm.Print_Area" localSheetId="1">'Лист2'!$A$1:$M$80</definedName>
  </definedNames>
  <calcPr fullCalcOnLoad="1"/>
</workbook>
</file>

<file path=xl/sharedStrings.xml><?xml version="1.0" encoding="utf-8"?>
<sst xmlns="http://schemas.openxmlformats.org/spreadsheetml/2006/main" count="666" uniqueCount="175">
  <si>
    <t>(тыс. рублей)</t>
  </si>
  <si>
    <t>Наименование</t>
  </si>
  <si>
    <t>Рз</t>
  </si>
  <si>
    <t>ПР</t>
  </si>
  <si>
    <t>ЦСР</t>
  </si>
  <si>
    <t>ВР</t>
  </si>
  <si>
    <t/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</si>
  <si>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</si>
  <si>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</si>
  <si>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</si>
  <si>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100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</si>
  <si>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</si>
  <si>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</si>
  <si>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Расходы на выплаты по оплате труда работников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</si>
  <si>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800</t>
  </si>
  <si>
    <t>03</t>
  </si>
  <si>
    <t>200</t>
  </si>
  <si>
    <t>09</t>
  </si>
  <si>
    <t>12</t>
  </si>
  <si>
    <t>05</t>
  </si>
  <si>
    <t>07</t>
  </si>
  <si>
    <t>08</t>
  </si>
  <si>
    <t>600</t>
  </si>
  <si>
    <t>300</t>
  </si>
  <si>
    <t>10</t>
  </si>
  <si>
    <t>11</t>
  </si>
  <si>
    <t>06</t>
  </si>
  <si>
    <t>500</t>
  </si>
  <si>
    <t>99 9 00 0Г110</t>
  </si>
  <si>
    <t>99 9 00 00110</t>
  </si>
  <si>
    <t>13</t>
  </si>
  <si>
    <t>15 0 01 20150</t>
  </si>
  <si>
    <t>15 0 01 20250</t>
  </si>
  <si>
    <t>15 0 01 20260</t>
  </si>
  <si>
    <t xml:space="preserve">99 9 00 20210 </t>
  </si>
  <si>
    <t>99 9 00 51180</t>
  </si>
  <si>
    <t>Расходы на 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</si>
  <si>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  (Закупка товаров, работ и услуг для государственных (муниципальных) нужд)</t>
  </si>
  <si>
    <t>Расходы на обеспечение резервного фонда администрации (Иные бюджетные ассигнования)</t>
  </si>
  <si>
    <t>01 0 01 20010</t>
  </si>
  <si>
    <t>02 0 01 20020</t>
  </si>
  <si>
    <t>11 0 01  20110</t>
  </si>
  <si>
    <t>06 0 01 00060</t>
  </si>
  <si>
    <t xml:space="preserve">07 0 01 20070 </t>
  </si>
  <si>
    <t>08 0 01 60080</t>
  </si>
  <si>
    <t>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</si>
  <si>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08 0 01 70230</t>
  </si>
  <si>
    <t>Субсидии на софинансирование расходов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</si>
  <si>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08 0 01 60390</t>
  </si>
  <si>
    <t>09 0 01 20090</t>
  </si>
  <si>
    <t>10 0 01 00100</t>
  </si>
  <si>
    <t>05 0 01 20050</t>
  </si>
  <si>
    <t>ВСЕГО</t>
  </si>
  <si>
    <t>Расходы на материально-техническое обеспечение муниципальной службы  (Закупка товаров, работ и услуг для государственных (муниципальных) нужд)</t>
  </si>
  <si>
    <t>Муниципальная программа поселка Балакирево " Социальная политика муниципального образования городское поселение поселок Балакирево на 2014-2017 годы"</t>
  </si>
  <si>
    <t>Муниципальная программа  " Обеспечение жильем молодых семей муниципального образования городское поселение поселок Балакирево на 2016-2020 годы"</t>
  </si>
  <si>
    <t xml:space="preserve"> Субсидии на обеспечение деятельности муниципальных учреждений культуры  (Предоставление субсидий бюджетным, автономным учреждениям и иным некоммерческим организациям)</t>
  </si>
  <si>
    <t>Непрограммные расходы</t>
  </si>
  <si>
    <t>Проведение молодежных и спортивно-массовых мероприятий  (Закупка товаров, работ и услуг для государственных (муниципальных) нужд)</t>
  </si>
  <si>
    <t>15</t>
  </si>
  <si>
    <t xml:space="preserve">01 </t>
  </si>
  <si>
    <t>Расходы на обеспечение мероприятий по пожарной безопасности  (Закупка товаров, работ и услуг для государственных (муниципальных) нужд)</t>
  </si>
  <si>
    <t xml:space="preserve">02 </t>
  </si>
  <si>
    <t>Оформление технической документации и технических планов на объекты недвижимости и их постановка на кадастровый учет (Закупка товаров, работ и услуг для государственных (муниципальных) нужд)</t>
  </si>
  <si>
    <t xml:space="preserve">11 </t>
  </si>
  <si>
    <t xml:space="preserve">04 </t>
  </si>
  <si>
    <t>Муниципальная программа поселка Балакирево " Комплексная программа благоустройства территории муниципального образования городское поселение поселок Балакирево на 2014-2017 годы "</t>
  </si>
  <si>
    <t xml:space="preserve">05 </t>
  </si>
  <si>
    <t xml:space="preserve">06 </t>
  </si>
  <si>
    <t xml:space="preserve">07 </t>
  </si>
  <si>
    <t xml:space="preserve">08 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</si>
  <si>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</si>
  <si>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17</t>
  </si>
  <si>
    <t>17 0 01 1Ж010</t>
  </si>
  <si>
    <t>Расходы на обеспечение деятельности муниципальных учреждений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</si>
  <si>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физической культуры и спорта  (Закупка товаров, работ и услуг для государственных (муниципальных) нужд)</t>
  </si>
  <si>
    <t>Расходы на обеспечение деятельности муниципальных учреждений физической культуры и спорта (Иные бюджетные ассигнования)</t>
  </si>
  <si>
    <t>Организация и проведение физкультурно-спортивных мероприятий (Закупка товаров, работ и услуг для государственных (муниципальных) нужд)</t>
  </si>
  <si>
    <t xml:space="preserve">10 </t>
  </si>
  <si>
    <t xml:space="preserve">Расходы на предоставление молодым семьям социальных выплат на приобретение жилья   (Межбюджетные трансферты) </t>
  </si>
  <si>
    <t>Проведение социально-культурных мероприятий  (Закупка товаров, работ и услуг для государственных (муниципальных) нужд)</t>
  </si>
  <si>
    <t>Проведение информационного просвещения граждан с использованием возможностей средств массовой информации (Закупка товаров, работ и услуг для государственных (муниципальных) нужд)</t>
  </si>
  <si>
    <t>Расходы на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</si>
  <si>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Организация профилактики правонарушений на улицах, в общественных местах и административных участках  (Закупка товаров, работ и услуг для государственных (муниципальных) нужд)</t>
  </si>
  <si>
    <t>14</t>
  </si>
  <si>
    <t>14 0 01 20140</t>
  </si>
  <si>
    <t>04 0 01 20040</t>
  </si>
  <si>
    <t>Программные расходы</t>
  </si>
  <si>
    <t>04 0 01 09601</t>
  </si>
  <si>
    <t>Осуществление работ по созданию, установке, содержанию, ремонту объектов инфраструктуры благоустройства  (Закупка товаров, работ и услуг для государственных (муниципальных) нужд)</t>
  </si>
  <si>
    <t>Муниципальная программа поселка Балакирево " Комплексное развитие систем коммунальной инфраструктуры муниципального образования городское поселение поселок Балакирево на 2014-2022 годы"</t>
  </si>
  <si>
    <t xml:space="preserve">12 </t>
  </si>
  <si>
    <t>Расходы на организацию в границах поселения электро-, тепло-, газо- и водоснабжения населения, водоотведения, а также транспортной инфраструктуры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(Межбюджетные трансферты)</t>
  </si>
  <si>
    <t>06 0 01 00590</t>
  </si>
  <si>
    <t>Субсидии на мероприятия по укреплению материально-технической базы муниципальных учреждений культуры  (Предоставление субсидий бюджетным, автономным учреждениям и иным некоммерческим организациям)</t>
  </si>
  <si>
    <t>19 0 01 6К080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</si>
  <si>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</si>
  <si>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99 9 00 00190</t>
  </si>
  <si>
    <t>18</t>
  </si>
  <si>
    <t>18 0 01 20180</t>
  </si>
  <si>
    <t>Расходы на материально-техническое обеспечение муниципальной службы  (Иные бюджетные ассигнования)</t>
  </si>
  <si>
    <t>Сумма на 2018 год</t>
  </si>
  <si>
    <t>Сумма на 2019 год</t>
  </si>
  <si>
    <t>Информационно-пропагандистское противодействие терроризму и экстремизму (Закупка товаров, работ и услуг для государственных (муниципальных) нужд)</t>
  </si>
  <si>
    <t xml:space="preserve">Информация о показателях финансового обеспечения муниципальных программ  и непрограммной деятельности муниципального образования городское поселение поселок Балакирево
</t>
  </si>
  <si>
    <t xml:space="preserve">Приложение № 2  
к Порядку разработки и утверждения
 бюджетного прогноза 
м.о. городское поселение 
поселок Балакирево
</t>
  </si>
  <si>
    <t>Иные межбюджетные трансферты на объединение финансовых средств для создания аварийно-спасательного формирования в муниципальном образовании Александровский район (Межбюджетные трансферты)</t>
  </si>
  <si>
    <t>0</t>
  </si>
  <si>
    <t>Муниципальная программа  «Энергосбережение и повышение энергетической эффективности муниципального образования городское поселение поселок Балакирево Александровского района Владимирской области на 2014-2020 годы»</t>
  </si>
  <si>
    <t xml:space="preserve">16 </t>
  </si>
  <si>
    <t>Утверждено бюджетом</t>
  </si>
  <si>
    <t>Прогноз</t>
  </si>
  <si>
    <t>Сумма на 2020 год</t>
  </si>
  <si>
    <t>Сумма на 2021 год</t>
  </si>
  <si>
    <t>Сумма на 2022 год</t>
  </si>
  <si>
    <t>Сумма на 2023 год</t>
  </si>
  <si>
    <t>Муниципальная программа поселка Балакирево " Пожарная безопасность муниципального образования городское поселение поселок Балакирево на 2018-2022 годы"</t>
  </si>
  <si>
    <t>Муниципальная программа комплексного развития транспортной инфраструктуры муниципального образования городское поселение посёлок Балакирево на 2018-2027 годы</t>
  </si>
  <si>
    <t xml:space="preserve">03 </t>
  </si>
  <si>
    <t>Расходы на реализацию мероприятий по содействию развитию субъектов малого и среднего предпринимательства (Закупка товаров, работ и услуг для государственных (муниципальных) нужд)</t>
  </si>
  <si>
    <t>03 0 01 20030</t>
  </si>
  <si>
    <t>Муниципальная программа  поселка Балакирево " Капитальный ремонт многоквартирных домов муниципального образования городское поселение поселок Балакирево на 2018-2027 годы"</t>
  </si>
  <si>
    <t>Расходы на оплату взносов на капитальный ремонт многоквартирных домов (Закупка товаров, работ и услуг для государственных (муниципальных) нужд)</t>
  </si>
  <si>
    <t>Расходы на  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</si>
  <si>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Муниципальная программа поселка Балакирево " 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на 2018-2020 годы"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</si>
  <si>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</si>
  <si>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</si>
  <si>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 (Иные бюджетные ассигнования)</t>
  </si>
  <si>
    <t>Расходы на обеспечение деятельности муниципальных учреждений в сфере жилищно-коммунального хозяйства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</si>
  <si>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 поселка Балакирево " Меры по улучшению демографической ситуации в поселке Балакирево на 2016-2018 годы"</t>
  </si>
  <si>
    <t>Муниципальная программа поселка Балакирево " Сохранение и развитие культуры муниципального образования городское поселение поселок Балакирево на 2018 – 2020 годы"</t>
  </si>
  <si>
    <t>Субсидия 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</si>
  <si>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08 0 01 70390</t>
  </si>
  <si>
    <t>Муниципальная программа поселка Балакирево " Развитие физической культуры и спорта в муниципальном образовании городское поселение поселок Балакирево на 2018-2020 годы"</t>
  </si>
  <si>
    <t>10 0 02 20101</t>
  </si>
  <si>
    <t>Муниципальная программа поселка Балакирево  " Совершенствование системы управления муниципальным имуществом муниципального образования  городское поселение поселок Балакирево на 2018-2020 годы"</t>
  </si>
  <si>
    <t xml:space="preserve"> Расходы на разработку технической документации коммунальной инфраструктуры (Закупка товаров, работ и услуг для государственных (муниципальных) нужд)</t>
  </si>
  <si>
    <t>12 0 01 20120</t>
  </si>
  <si>
    <t>Муниципальная программа поселка Балакирево " Комплексные меры профилактики преступлений и иных правонарушений в муниципальном образовании городское поселение поселок Балакирево на 2018-2022 годы"</t>
  </si>
  <si>
    <t>Муниципальная программа поселка Балакирево " Развитие муниципальной службы муниципального образования городское поселение поселок Балакирево на 2018-2020 годы"</t>
  </si>
  <si>
    <t>Расходы на уличное освещение (Закупка товаров, работ и услуг для государственных (муниципальных) нужд)</t>
  </si>
  <si>
    <t>16 0 02 20016</t>
  </si>
  <si>
    <t>Муниципальная программа поселка Балакирево "  Противодействие терроризму и экстремизму в муниципальном образовании городское поселение поселок Балакирево на 2016-2018 годы"</t>
  </si>
  <si>
    <t>Муниципальная программа поселка Балакирево " Формирование современной городской среды посёлка Балакирево на 2018-2022 г.г."</t>
  </si>
  <si>
    <t>21</t>
  </si>
  <si>
    <t>Проведение ремонта и обеспечение благоустройства дворовых территорий многоквартирных домов (Закупка товаров, работ и услуг для государственных (муниципальных) нужд)</t>
  </si>
  <si>
    <t>21 0 01 20021</t>
  </si>
  <si>
    <t>Осуществление работ по созданию, установке, содержанию, ремонту объектов инфраструктуры благоустройства (Закупка товаров, работ и услуг для государственных (муниципальных) нужд)</t>
  </si>
  <si>
    <t>21 0 02 20050</t>
  </si>
  <si>
    <t>99 9 00 10050</t>
  </si>
  <si>
    <t xml:space="preserve">Расходы на реализацию мероприятий по обеспечению жильем многодетных семей  (Межбюджетные трансферты) </t>
  </si>
  <si>
    <t xml:space="preserve">99 9 00 10810 </t>
  </si>
  <si>
    <t>99 9 00 1Ф060</t>
  </si>
  <si>
    <t>Расходы на мероприятия в сфере обращения с безнадзорными животными (Закупка товаров, работ и услуг для государственных (муниципальных) нужд)</t>
  </si>
  <si>
    <t>99 9 00 20051</t>
  </si>
  <si>
    <t>Расходы на содержание мест захоронения (Закупка товаров, работ и услуг для государственных (муниципальных) нужд)</t>
  </si>
  <si>
    <t>99 9 00 20052</t>
  </si>
  <si>
    <t>Муниципальная программа поселка Балакирево " Содействие развитию малого и среднего предпринимательства в муниципальном образовании городское поселение поселок Балакирево на 2018-2022 годы"</t>
  </si>
  <si>
    <t>Расходы на строительство физкультурно-оздоровительного комплекса в поселке Балакирево за счет средств районного бюджета (Капитальные вложения в объекты государственной (муниципальной) собственности)</t>
  </si>
  <si>
    <t>10 0 01 20270</t>
  </si>
  <si>
    <t>400</t>
  </si>
  <si>
    <t>Софинансирование расходов на строительство физкультурно-оздоровительного комплекса в поселке Балакирево (Капитальные вложения в объекты государственной (муниципальной) собственности)</t>
  </si>
  <si>
    <t>10 0 01 40270</t>
  </si>
  <si>
    <t>Расходы на строительство физкультурно-оздоровительного комплекса в поселке Балакирево (Капитальные вложения в объекты государственной (муниципальной) собственности)</t>
  </si>
  <si>
    <t>10 0 01 40100</t>
  </si>
  <si>
    <t>Расходы на строительство объектов спортивной направленности (Бюджетные инвестиции и капитальные вложения)</t>
  </si>
  <si>
    <t>10 0 01 44952</t>
  </si>
  <si>
    <t>1985,3</t>
  </si>
  <si>
    <t>Сумма на 2024 год</t>
  </si>
  <si>
    <t>143</t>
  </si>
  <si>
    <t>79,5</t>
  </si>
  <si>
    <t>Расходы на обеспечение функций муниципальных органов (Иные бюджетные ассигнования)</t>
  </si>
  <si>
    <t>План на текущий год (на 01.11.2017)</t>
  </si>
  <si>
    <t xml:space="preserve">09 </t>
  </si>
  <si>
    <t>(млн рублей)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</si>
</sst>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30" borderId="10" xfId="0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left" vertical="top" wrapText="1"/>
    </xf>
    <xf numFmtId="164" fontId="2" fillId="30" borderId="10" xfId="0" applyNumberFormat="1" applyFont="1" applyFill="1" applyBorder="1" applyAlignment="1" quotePrefix="1">
      <alignment horizontal="center" vertical="top" wrapText="1"/>
    </xf>
    <xf numFmtId="164" fontId="3" fillId="0" borderId="10" xfId="0" applyNumberFormat="1" applyFont="1" applyFill="1" applyBorder="1" applyAlignment="1" quotePrefix="1">
      <alignment horizontal="left" vertical="top" wrapText="1"/>
    </xf>
    <xf numFmtId="164" fontId="3" fillId="0" borderId="10" xfId="0" applyNumberFormat="1" applyFont="1" applyFill="1" applyBorder="1" applyAlignment="1" quotePrefix="1">
      <alignment horizontal="center" vertical="top" wrapText="1"/>
    </xf>
    <xf numFmtId="49" fontId="3" fillId="0" borderId="10" xfId="0" applyNumberFormat="1" applyFont="1" applyFill="1" applyBorder="1" applyAlignment="1" quotePrefix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5" fillId="30" borderId="0" xfId="0" applyNumberFormat="1" applyFont="1" applyFill="1" applyAlignment="1">
      <alignment horizontal="right" vertical="top" shrinkToFit="1"/>
    </xf>
    <xf numFmtId="0" fontId="6" fillId="0" borderId="0" xfId="0" applyFont="1" applyAlignment="1">
      <alignment/>
    </xf>
    <xf numFmtId="164" fontId="7" fillId="30" borderId="0" xfId="0" applyNumberFormat="1" applyFont="1" applyFill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center" vertical="top" wrapText="1"/>
    </xf>
    <xf numFmtId="0" fontId="8" fillId="30" borderId="0" xfId="0" applyFont="1" applyFill="1" applyAlignment="1">
      <alignment horizontal="center" wrapText="1"/>
    </xf>
    <xf numFmtId="164" fontId="3" fillId="0" borderId="10" xfId="0" applyNumberFormat="1" applyFont="1" applyFill="1" applyBorder="1" applyAlignment="1">
      <alignment vertical="top" wrapText="1"/>
    </xf>
    <xf numFmtId="164" fontId="2" fillId="30" borderId="10" xfId="0" applyNumberFormat="1" applyFont="1" applyFill="1" applyBorder="1" applyAlignment="1">
      <alignment horizontal="center" vertical="top" wrapText="1"/>
    </xf>
    <xf numFmtId="164" fontId="2" fillId="30" borderId="11" xfId="0" applyNumberFormat="1" applyFont="1" applyFill="1" applyBorder="1" applyAlignment="1" quotePrefix="1">
      <alignment horizontal="center" vertical="top" wrapText="1"/>
    </xf>
    <xf numFmtId="164" fontId="3" fillId="0" borderId="12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52" applyFont="1" applyFill="1" applyBorder="1" applyAlignment="1">
      <alignment horizontal="left" vertical="top" wrapText="1"/>
      <protection/>
    </xf>
    <xf numFmtId="49" fontId="3" fillId="0" borderId="10" xfId="0" applyNumberFormat="1" applyFont="1" applyFill="1" applyBorder="1" applyAlignment="1" quotePrefix="1">
      <alignment horizontal="left" vertical="top" wrapText="1"/>
    </xf>
    <xf numFmtId="0" fontId="4" fillId="0" borderId="13" xfId="0" applyFont="1" applyFill="1" applyBorder="1" applyAlignment="1">
      <alignment horizontal="left" vertical="top"/>
    </xf>
    <xf numFmtId="164" fontId="8" fillId="0" borderId="10" xfId="0" applyNumberFormat="1" applyFont="1" applyFill="1" applyBorder="1" applyAlignment="1" quotePrefix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 quotePrefix="1">
      <alignment horizontal="left" vertical="top" wrapText="1"/>
    </xf>
    <xf numFmtId="164" fontId="2" fillId="30" borderId="14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164" fontId="7" fillId="0" borderId="0" xfId="0" applyNumberFormat="1" applyFont="1" applyFill="1" applyAlignment="1">
      <alignment horizontal="right" vertical="top" shrinkToFit="1"/>
    </xf>
    <xf numFmtId="164" fontId="5" fillId="0" borderId="0" xfId="0" applyNumberFormat="1" applyFont="1" applyFill="1" applyAlignment="1">
      <alignment horizontal="right" vertical="top" shrinkToFit="1"/>
    </xf>
    <xf numFmtId="0" fontId="6" fillId="0" borderId="0" xfId="0" applyFont="1" applyFill="1" applyAlignment="1">
      <alignment/>
    </xf>
    <xf numFmtId="164" fontId="2" fillId="0" borderId="10" xfId="0" applyNumberFormat="1" applyFont="1" applyFill="1" applyBorder="1" applyAlignment="1" quotePrefix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wrapText="1"/>
    </xf>
    <xf numFmtId="4" fontId="2" fillId="30" borderId="10" xfId="0" applyNumberFormat="1" applyFont="1" applyFill="1" applyBorder="1" applyAlignment="1">
      <alignment horizontal="center" vertical="top" wrapText="1"/>
    </xf>
    <xf numFmtId="169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3" fontId="3" fillId="0" borderId="10" xfId="0" applyNumberFormat="1" applyFont="1" applyFill="1" applyBorder="1" applyAlignment="1" quotePrefix="1">
      <alignment horizontal="center" vertical="top" wrapText="1"/>
    </xf>
    <xf numFmtId="170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wrapText="1"/>
    </xf>
    <xf numFmtId="170" fontId="2" fillId="30" borderId="10" xfId="0" applyNumberFormat="1" applyFont="1" applyFill="1" applyBorder="1" applyAlignment="1">
      <alignment horizontal="center" vertical="top" wrapText="1"/>
    </xf>
    <xf numFmtId="172" fontId="2" fillId="3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justify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8" fillId="30" borderId="10" xfId="52" applyFont="1" applyFill="1" applyBorder="1" applyAlignment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8" fillId="0" borderId="10" xfId="52" applyFont="1" applyFill="1" applyBorder="1" applyAlignment="1">
      <alignment horizontal="left" vertical="top" wrapText="1"/>
      <protection/>
    </xf>
    <xf numFmtId="170" fontId="2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3" fillId="30" borderId="14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Border="1" applyAlignment="1">
      <alignment horizontal="right"/>
    </xf>
    <xf numFmtId="0" fontId="8" fillId="30" borderId="0" xfId="0" applyFont="1" applyFill="1" applyBorder="1" applyAlignment="1">
      <alignment horizontal="center" wrapText="1"/>
    </xf>
    <xf numFmtId="0" fontId="3" fillId="30" borderId="13" xfId="0" applyFont="1" applyFill="1" applyBorder="1" applyAlignment="1">
      <alignment horizontal="center" wrapText="1"/>
    </xf>
    <xf numFmtId="0" fontId="3" fillId="30" borderId="15" xfId="0" applyFont="1" applyFill="1" applyBorder="1" applyAlignment="1">
      <alignment horizontal="center" wrapText="1"/>
    </xf>
    <xf numFmtId="0" fontId="3" fillId="30" borderId="11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view="pageBreakPreview" zoomScale="75" zoomScaleSheetLayoutView="75" zoomScalePageLayoutView="0" workbookViewId="0" topLeftCell="A31">
      <selection activeCell="B36" sqref="B36"/>
    </sheetView>
  </sheetViews>
  <sheetFormatPr defaultColWidth="9.125" defaultRowHeight="12.75"/>
  <cols>
    <col min="1" max="1" width="88.125" style="0" customWidth="1"/>
    <col min="2" max="2" width="15.125" style="0" customWidth="1"/>
    <col min="3" max="3" width="6.25390625" style="0" customWidth="1"/>
    <col min="4" max="4" width="6.625" style="0" customWidth="1"/>
    <col min="5" max="5" width="6.125" style="0" customWidth="1"/>
    <col min="6" max="6" width="15.125" style="0" customWidth="1"/>
    <col min="7" max="7" width="13.375" style="0" customWidth="1"/>
    <col min="8" max="8" width="14.875" style="0" customWidth="1"/>
    <col min="9" max="10" width="11.125" style="0" customWidth="1"/>
    <col min="11" max="11" width="10.125" style="0" customWidth="1"/>
    <col min="12" max="12" width="11.375" style="0" customWidth="1"/>
    <col min="13" max="13" width="11.25390625" style="0" customWidth="1"/>
  </cols>
  <sheetData>
    <row r="1" spans="1:13" ht="63" customHeight="1">
      <c r="A1" s="64" t="s">
        <v>105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86.25" customHeight="1">
      <c r="A2" s="66" t="s">
        <v>104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9.5" customHeight="1">
      <c r="A3" s="14"/>
      <c r="B3" s="14"/>
      <c r="C3" s="14"/>
      <c r="D3" s="14"/>
      <c r="E3" s="14"/>
      <c r="F3" s="14"/>
      <c r="G3" s="14"/>
      <c r="H3" s="14"/>
      <c r="I3" s="14"/>
      <c r="J3" s="38"/>
      <c r="K3" s="65" t="s">
        <v>0</v>
      </c>
      <c r="L3" s="65"/>
      <c r="M3" s="65"/>
    </row>
    <row r="4" spans="1:13" ht="15" customHeight="1">
      <c r="A4" s="61" t="s">
        <v>1</v>
      </c>
      <c r="B4" s="61" t="s">
        <v>4</v>
      </c>
      <c r="C4" s="61" t="s">
        <v>5</v>
      </c>
      <c r="D4" s="61" t="s">
        <v>2</v>
      </c>
      <c r="E4" s="61" t="s">
        <v>3</v>
      </c>
      <c r="F4" s="61" t="s">
        <v>172</v>
      </c>
      <c r="G4" s="63" t="s">
        <v>110</v>
      </c>
      <c r="H4" s="63"/>
      <c r="I4" s="63"/>
      <c r="J4" s="63" t="s">
        <v>111</v>
      </c>
      <c r="K4" s="63"/>
      <c r="L4" s="63"/>
      <c r="M4" s="63"/>
    </row>
    <row r="5" spans="1:13" ht="72" customHeight="1">
      <c r="A5" s="62"/>
      <c r="B5" s="62"/>
      <c r="C5" s="62"/>
      <c r="D5" s="62"/>
      <c r="E5" s="62"/>
      <c r="F5" s="62"/>
      <c r="G5" s="1" t="s">
        <v>101</v>
      </c>
      <c r="H5" s="1" t="s">
        <v>102</v>
      </c>
      <c r="I5" s="1" t="s">
        <v>112</v>
      </c>
      <c r="J5" s="1" t="s">
        <v>113</v>
      </c>
      <c r="K5" s="1" t="s">
        <v>114</v>
      </c>
      <c r="L5" s="1" t="s">
        <v>115</v>
      </c>
      <c r="M5" s="1" t="s">
        <v>168</v>
      </c>
    </row>
    <row r="6" spans="1:14" s="11" customFormat="1" ht="15.75">
      <c r="A6" s="2" t="s">
        <v>52</v>
      </c>
      <c r="B6" s="3" t="s">
        <v>6</v>
      </c>
      <c r="C6" s="3" t="s">
        <v>6</v>
      </c>
      <c r="D6" s="3" t="s">
        <v>6</v>
      </c>
      <c r="E6" s="3" t="s">
        <v>6</v>
      </c>
      <c r="F6" s="45">
        <f aca="true" t="shared" si="0" ref="F6:M6">F7+F65</f>
        <v>45735.22</v>
      </c>
      <c r="G6" s="16">
        <f t="shared" si="0"/>
        <v>40231.6</v>
      </c>
      <c r="H6" s="16">
        <f t="shared" si="0"/>
        <v>39914.299999999996</v>
      </c>
      <c r="I6" s="16">
        <f t="shared" si="0"/>
        <v>39881.700000000004</v>
      </c>
      <c r="J6" s="16">
        <f t="shared" si="0"/>
        <v>39881.700000000004</v>
      </c>
      <c r="K6" s="16">
        <f t="shared" si="0"/>
        <v>39881.700000000004</v>
      </c>
      <c r="L6" s="16">
        <f t="shared" si="0"/>
        <v>39881.700000000004</v>
      </c>
      <c r="M6" s="16">
        <f t="shared" si="0"/>
        <v>39881.700000000004</v>
      </c>
      <c r="N6" s="10"/>
    </row>
    <row r="7" spans="1:14" ht="15.75">
      <c r="A7" s="27" t="s">
        <v>87</v>
      </c>
      <c r="B7" s="17" t="s">
        <v>6</v>
      </c>
      <c r="C7" s="3" t="s">
        <v>6</v>
      </c>
      <c r="D7" s="3" t="s">
        <v>6</v>
      </c>
      <c r="E7" s="3" t="s">
        <v>6</v>
      </c>
      <c r="F7" s="36">
        <f>F8+F10+F12+F14+F20+F25+F27+F36+F45+F47+F49+F51+F56+F58+F60+F62+F17+F33</f>
        <v>42054.93048</v>
      </c>
      <c r="G7" s="36">
        <f aca="true" t="shared" si="1" ref="G7:M7">G8+G10+G12+G14+G20+G25+G27+G36+G45+G47+G49+G51+G56+G58+G60+G62</f>
        <v>34652.54</v>
      </c>
      <c r="H7" s="36">
        <f t="shared" si="1"/>
        <v>35800.24</v>
      </c>
      <c r="I7" s="36">
        <f t="shared" si="1"/>
        <v>35754.44</v>
      </c>
      <c r="J7" s="36">
        <f t="shared" si="1"/>
        <v>35754.44</v>
      </c>
      <c r="K7" s="36">
        <f t="shared" si="1"/>
        <v>35754.44</v>
      </c>
      <c r="L7" s="36">
        <f t="shared" si="1"/>
        <v>35754.44</v>
      </c>
      <c r="M7" s="36">
        <f t="shared" si="1"/>
        <v>35754.44</v>
      </c>
      <c r="N7" s="12"/>
    </row>
    <row r="8" spans="1:13" s="31" customFormat="1" ht="56.25">
      <c r="A8" s="47" t="s">
        <v>116</v>
      </c>
      <c r="B8" s="48" t="s">
        <v>60</v>
      </c>
      <c r="C8" s="32"/>
      <c r="D8" s="49"/>
      <c r="E8" s="49"/>
      <c r="F8" s="50">
        <f aca="true" t="shared" si="2" ref="F8:M8">F9</f>
        <v>12.46014</v>
      </c>
      <c r="G8" s="34">
        <f t="shared" si="2"/>
        <v>50.04</v>
      </c>
      <c r="H8" s="34">
        <f t="shared" si="2"/>
        <v>50.04</v>
      </c>
      <c r="I8" s="34">
        <f t="shared" si="2"/>
        <v>50.04</v>
      </c>
      <c r="J8" s="34">
        <f t="shared" si="2"/>
        <v>50.04</v>
      </c>
      <c r="K8" s="34">
        <f t="shared" si="2"/>
        <v>50.04</v>
      </c>
      <c r="L8" s="34">
        <f t="shared" si="2"/>
        <v>50.04</v>
      </c>
      <c r="M8" s="34">
        <f t="shared" si="2"/>
        <v>50.04</v>
      </c>
    </row>
    <row r="9" spans="1:14" s="28" customFormat="1" ht="31.5">
      <c r="A9" s="18" t="s">
        <v>61</v>
      </c>
      <c r="B9" s="19" t="s">
        <v>39</v>
      </c>
      <c r="C9" s="9" t="s">
        <v>16</v>
      </c>
      <c r="D9" s="9" t="s">
        <v>15</v>
      </c>
      <c r="E9" s="9" t="s">
        <v>17</v>
      </c>
      <c r="F9" s="43">
        <v>12.46014</v>
      </c>
      <c r="G9" s="13">
        <v>50.04</v>
      </c>
      <c r="H9" s="13">
        <v>50.04</v>
      </c>
      <c r="I9" s="13">
        <v>50.04</v>
      </c>
      <c r="J9" s="13">
        <v>50.04</v>
      </c>
      <c r="K9" s="13">
        <v>50.04</v>
      </c>
      <c r="L9" s="13">
        <v>50.04</v>
      </c>
      <c r="M9" s="13">
        <v>50.04</v>
      </c>
      <c r="N9" s="29"/>
    </row>
    <row r="10" spans="1:14" s="31" customFormat="1" ht="56.25">
      <c r="A10" s="51" t="s">
        <v>117</v>
      </c>
      <c r="B10" s="48" t="s">
        <v>62</v>
      </c>
      <c r="C10" s="52"/>
      <c r="D10" s="49"/>
      <c r="E10" s="49"/>
      <c r="F10" s="50">
        <f aca="true" t="shared" si="3" ref="F10:M10">F11</f>
        <v>8730.06375</v>
      </c>
      <c r="G10" s="33">
        <f t="shared" si="3"/>
        <v>3000</v>
      </c>
      <c r="H10" s="33">
        <f t="shared" si="3"/>
        <v>3320</v>
      </c>
      <c r="I10" s="33">
        <f t="shared" si="3"/>
        <v>3000</v>
      </c>
      <c r="J10" s="33">
        <f t="shared" si="3"/>
        <v>3000</v>
      </c>
      <c r="K10" s="33">
        <f t="shared" si="3"/>
        <v>3000</v>
      </c>
      <c r="L10" s="33">
        <f t="shared" si="3"/>
        <v>3000</v>
      </c>
      <c r="M10" s="33">
        <f t="shared" si="3"/>
        <v>3000</v>
      </c>
      <c r="N10" s="30"/>
    </row>
    <row r="11" spans="1:13" s="28" customFormat="1" ht="36" customHeight="1">
      <c r="A11" s="18" t="s">
        <v>82</v>
      </c>
      <c r="B11" s="19" t="s">
        <v>40</v>
      </c>
      <c r="C11" s="9" t="s">
        <v>16</v>
      </c>
      <c r="D11" s="9" t="s">
        <v>12</v>
      </c>
      <c r="E11" s="9" t="s">
        <v>17</v>
      </c>
      <c r="F11" s="43">
        <v>8730.06375</v>
      </c>
      <c r="G11" s="7">
        <v>3000</v>
      </c>
      <c r="H11" s="7">
        <v>3320</v>
      </c>
      <c r="I11" s="7">
        <v>3000</v>
      </c>
      <c r="J11" s="7">
        <v>3000</v>
      </c>
      <c r="K11" s="7">
        <v>3000</v>
      </c>
      <c r="L11" s="7">
        <v>3000</v>
      </c>
      <c r="M11" s="7">
        <v>3000</v>
      </c>
    </row>
    <row r="12" spans="1:13" s="31" customFormat="1" ht="78.75" customHeight="1">
      <c r="A12" s="51" t="s">
        <v>157</v>
      </c>
      <c r="B12" s="48" t="s">
        <v>118</v>
      </c>
      <c r="C12" s="52"/>
      <c r="D12" s="49"/>
      <c r="E12" s="49"/>
      <c r="F12" s="33">
        <f aca="true" t="shared" si="4" ref="F12:M12">F13</f>
        <v>0</v>
      </c>
      <c r="G12" s="33">
        <f t="shared" si="4"/>
        <v>2.5</v>
      </c>
      <c r="H12" s="33">
        <f t="shared" si="4"/>
        <v>2.5</v>
      </c>
      <c r="I12" s="33">
        <f t="shared" si="4"/>
        <v>2.5</v>
      </c>
      <c r="J12" s="33">
        <f t="shared" si="4"/>
        <v>2.5</v>
      </c>
      <c r="K12" s="33">
        <f t="shared" si="4"/>
        <v>2.5</v>
      </c>
      <c r="L12" s="33">
        <f t="shared" si="4"/>
        <v>2.5</v>
      </c>
      <c r="M12" s="33">
        <f t="shared" si="4"/>
        <v>2.5</v>
      </c>
    </row>
    <row r="13" spans="1:14" s="31" customFormat="1" ht="47.25">
      <c r="A13" s="18" t="s">
        <v>119</v>
      </c>
      <c r="B13" s="19" t="s">
        <v>120</v>
      </c>
      <c r="C13" s="9" t="s">
        <v>16</v>
      </c>
      <c r="D13" s="9" t="s">
        <v>12</v>
      </c>
      <c r="E13" s="9" t="s">
        <v>17</v>
      </c>
      <c r="F13" s="7">
        <v>0</v>
      </c>
      <c r="G13" s="7">
        <v>2.5</v>
      </c>
      <c r="H13" s="7">
        <v>2.5</v>
      </c>
      <c r="I13" s="7">
        <v>2.5</v>
      </c>
      <c r="J13" s="7">
        <v>2.5</v>
      </c>
      <c r="K13" s="7">
        <v>2.5</v>
      </c>
      <c r="L13" s="7">
        <v>2.5</v>
      </c>
      <c r="M13" s="7">
        <v>2.5</v>
      </c>
      <c r="N13" s="30"/>
    </row>
    <row r="14" spans="1:14" s="31" customFormat="1" ht="56.25">
      <c r="A14" s="53" t="s">
        <v>121</v>
      </c>
      <c r="B14" s="48" t="s">
        <v>65</v>
      </c>
      <c r="C14" s="54"/>
      <c r="D14" s="49"/>
      <c r="E14" s="49"/>
      <c r="F14" s="50">
        <f aca="true" t="shared" si="5" ref="F14:M14">F15+F16</f>
        <v>997.86235</v>
      </c>
      <c r="G14" s="33">
        <f t="shared" si="5"/>
        <v>940.8</v>
      </c>
      <c r="H14" s="33">
        <f t="shared" si="5"/>
        <v>940.8</v>
      </c>
      <c r="I14" s="33">
        <f t="shared" si="5"/>
        <v>940.8</v>
      </c>
      <c r="J14" s="33">
        <f t="shared" si="5"/>
        <v>940.8</v>
      </c>
      <c r="K14" s="33">
        <f t="shared" si="5"/>
        <v>940.8</v>
      </c>
      <c r="L14" s="33">
        <f t="shared" si="5"/>
        <v>940.8</v>
      </c>
      <c r="M14" s="33">
        <f t="shared" si="5"/>
        <v>940.8</v>
      </c>
      <c r="N14" s="30"/>
    </row>
    <row r="15" spans="1:14" s="31" customFormat="1" ht="31.5">
      <c r="A15" s="15" t="s">
        <v>122</v>
      </c>
      <c r="B15" s="19" t="s">
        <v>86</v>
      </c>
      <c r="C15" s="9" t="s">
        <v>16</v>
      </c>
      <c r="D15" s="9" t="s">
        <v>19</v>
      </c>
      <c r="E15" s="9" t="s">
        <v>8</v>
      </c>
      <c r="F15" s="7">
        <v>534</v>
      </c>
      <c r="G15" s="7">
        <v>515.1</v>
      </c>
      <c r="H15" s="7">
        <v>515.1</v>
      </c>
      <c r="I15" s="7">
        <v>515.1</v>
      </c>
      <c r="J15" s="7">
        <v>515.1</v>
      </c>
      <c r="K15" s="7">
        <v>515.1</v>
      </c>
      <c r="L15" s="7">
        <v>515.1</v>
      </c>
      <c r="M15" s="7">
        <v>515.1</v>
      </c>
      <c r="N15" s="30"/>
    </row>
    <row r="16" spans="1:14" s="31" customFormat="1" ht="47.25">
      <c r="A16" s="15" t="s">
        <v>123</v>
      </c>
      <c r="B16" s="19" t="s">
        <v>88</v>
      </c>
      <c r="C16" s="9" t="s">
        <v>22</v>
      </c>
      <c r="D16" s="9" t="s">
        <v>19</v>
      </c>
      <c r="E16" s="9" t="s">
        <v>8</v>
      </c>
      <c r="F16" s="43">
        <v>463.86235</v>
      </c>
      <c r="G16" s="7">
        <v>425.7</v>
      </c>
      <c r="H16" s="7">
        <v>425.7</v>
      </c>
      <c r="I16" s="7">
        <v>425.7</v>
      </c>
      <c r="J16" s="7">
        <v>425.7</v>
      </c>
      <c r="K16" s="7">
        <v>425.7</v>
      </c>
      <c r="L16" s="7">
        <v>425.7</v>
      </c>
      <c r="M16" s="7">
        <v>425.7</v>
      </c>
      <c r="N16" s="30"/>
    </row>
    <row r="17" spans="1:14" s="31" customFormat="1" ht="60.75" customHeight="1">
      <c r="A17" s="25" t="s">
        <v>66</v>
      </c>
      <c r="B17" s="48" t="s">
        <v>67</v>
      </c>
      <c r="C17" s="54"/>
      <c r="D17" s="49"/>
      <c r="E17" s="49"/>
      <c r="F17" s="55">
        <f>F18+F19</f>
        <v>2033.3</v>
      </c>
      <c r="G17" s="49" t="s">
        <v>107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0"/>
    </row>
    <row r="18" spans="1:14" s="31" customFormat="1" ht="47.25">
      <c r="A18" s="8" t="s">
        <v>89</v>
      </c>
      <c r="B18" s="19" t="s">
        <v>51</v>
      </c>
      <c r="C18" s="9" t="s">
        <v>16</v>
      </c>
      <c r="D18" s="9" t="s">
        <v>12</v>
      </c>
      <c r="E18" s="9" t="s">
        <v>17</v>
      </c>
      <c r="F18" s="37">
        <v>48</v>
      </c>
      <c r="G18" s="9" t="s">
        <v>107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30"/>
    </row>
    <row r="19" spans="1:14" s="31" customFormat="1" ht="47.25">
      <c r="A19" s="8" t="s">
        <v>89</v>
      </c>
      <c r="B19" s="19" t="s">
        <v>51</v>
      </c>
      <c r="C19" s="9" t="s">
        <v>16</v>
      </c>
      <c r="D19" s="9" t="s">
        <v>19</v>
      </c>
      <c r="E19" s="9" t="s">
        <v>15</v>
      </c>
      <c r="F19" s="9" t="s">
        <v>167</v>
      </c>
      <c r="G19" s="9" t="s">
        <v>107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30"/>
    </row>
    <row r="20" spans="1:14" s="31" customFormat="1" ht="96.75" customHeight="1">
      <c r="A20" s="51" t="s">
        <v>124</v>
      </c>
      <c r="B20" s="48" t="s">
        <v>68</v>
      </c>
      <c r="C20" s="54"/>
      <c r="D20" s="49"/>
      <c r="E20" s="49"/>
      <c r="F20" s="50">
        <f aca="true" t="shared" si="6" ref="F20:M20">F21+F22+F23+F24</f>
        <v>9649.959959999998</v>
      </c>
      <c r="G20" s="33">
        <f t="shared" si="6"/>
        <v>9252.5</v>
      </c>
      <c r="H20" s="33">
        <f t="shared" si="6"/>
        <v>9289.300000000001</v>
      </c>
      <c r="I20" s="33">
        <f t="shared" si="6"/>
        <v>9320.300000000001</v>
      </c>
      <c r="J20" s="33">
        <f t="shared" si="6"/>
        <v>9320.300000000001</v>
      </c>
      <c r="K20" s="33">
        <f t="shared" si="6"/>
        <v>9320.300000000001</v>
      </c>
      <c r="L20" s="33">
        <f t="shared" si="6"/>
        <v>9320.300000000001</v>
      </c>
      <c r="M20" s="33">
        <f t="shared" si="6"/>
        <v>9320.300000000001</v>
      </c>
      <c r="N20" s="30"/>
    </row>
    <row r="21" spans="1:13" s="28" customFormat="1" ht="63">
      <c r="A21" s="39" t="s">
        <v>125</v>
      </c>
      <c r="B21" s="19" t="s">
        <v>93</v>
      </c>
      <c r="C21" s="9" t="s">
        <v>10</v>
      </c>
      <c r="D21" s="9" t="s">
        <v>8</v>
      </c>
      <c r="E21" s="9" t="s">
        <v>30</v>
      </c>
      <c r="F21" s="13">
        <v>5100</v>
      </c>
      <c r="G21" s="7">
        <v>5382.8</v>
      </c>
      <c r="H21" s="7">
        <v>5382.8</v>
      </c>
      <c r="I21" s="7">
        <v>5382.8</v>
      </c>
      <c r="J21" s="7">
        <v>5382.8</v>
      </c>
      <c r="K21" s="7">
        <v>5382.8</v>
      </c>
      <c r="L21" s="7">
        <v>5382.8</v>
      </c>
      <c r="M21" s="7">
        <v>5382.8</v>
      </c>
    </row>
    <row r="22" spans="1:13" s="28" customFormat="1" ht="31.5">
      <c r="A22" s="8" t="s">
        <v>126</v>
      </c>
      <c r="B22" s="19" t="s">
        <v>93</v>
      </c>
      <c r="C22" s="9" t="s">
        <v>16</v>
      </c>
      <c r="D22" s="9" t="s">
        <v>8</v>
      </c>
      <c r="E22" s="9" t="s">
        <v>30</v>
      </c>
      <c r="F22" s="43">
        <f>1355.87849+1308.12746</f>
        <v>2664.0059499999998</v>
      </c>
      <c r="G22" s="7">
        <v>2123</v>
      </c>
      <c r="H22" s="7">
        <v>2159.8</v>
      </c>
      <c r="I22" s="7">
        <v>2190.8</v>
      </c>
      <c r="J22" s="7">
        <v>2190.8</v>
      </c>
      <c r="K22" s="7">
        <v>2190.8</v>
      </c>
      <c r="L22" s="7">
        <v>2190.8</v>
      </c>
      <c r="M22" s="7">
        <v>2190.8</v>
      </c>
    </row>
    <row r="23" spans="1:13" s="28" customFormat="1" ht="31.5">
      <c r="A23" s="8" t="s">
        <v>127</v>
      </c>
      <c r="B23" s="19" t="s">
        <v>93</v>
      </c>
      <c r="C23" s="9" t="s">
        <v>14</v>
      </c>
      <c r="D23" s="9" t="s">
        <v>8</v>
      </c>
      <c r="E23" s="9" t="s">
        <v>30</v>
      </c>
      <c r="F23" s="43">
        <f>1169.15401</f>
        <v>1169.15401</v>
      </c>
      <c r="G23" s="7">
        <v>994</v>
      </c>
      <c r="H23" s="7">
        <v>994</v>
      </c>
      <c r="I23" s="7">
        <v>994</v>
      </c>
      <c r="J23" s="7">
        <v>994</v>
      </c>
      <c r="K23" s="7">
        <v>994</v>
      </c>
      <c r="L23" s="7">
        <v>994</v>
      </c>
      <c r="M23" s="7">
        <v>994</v>
      </c>
    </row>
    <row r="24" spans="1:13" s="28" customFormat="1" ht="63">
      <c r="A24" s="8" t="s">
        <v>128</v>
      </c>
      <c r="B24" s="19" t="s">
        <v>42</v>
      </c>
      <c r="C24" s="9" t="s">
        <v>10</v>
      </c>
      <c r="D24" s="9" t="s">
        <v>19</v>
      </c>
      <c r="E24" s="9" t="s">
        <v>19</v>
      </c>
      <c r="F24" s="13">
        <v>716.8</v>
      </c>
      <c r="G24" s="7">
        <v>752.7</v>
      </c>
      <c r="H24" s="7">
        <v>752.7</v>
      </c>
      <c r="I24" s="7">
        <v>752.7</v>
      </c>
      <c r="J24" s="7">
        <v>752.7</v>
      </c>
      <c r="K24" s="7">
        <v>752.7</v>
      </c>
      <c r="L24" s="7">
        <v>752.7</v>
      </c>
      <c r="M24" s="7">
        <v>752.7</v>
      </c>
    </row>
    <row r="25" spans="1:13" s="31" customFormat="1" ht="56.25">
      <c r="A25" s="56" t="s">
        <v>129</v>
      </c>
      <c r="B25" s="48" t="s">
        <v>69</v>
      </c>
      <c r="C25" s="54"/>
      <c r="D25" s="49"/>
      <c r="E25" s="49"/>
      <c r="F25" s="50">
        <f aca="true" t="shared" si="7" ref="F25:M25">F26</f>
        <v>126.9539</v>
      </c>
      <c r="G25" s="33">
        <f t="shared" si="7"/>
        <v>141.5</v>
      </c>
      <c r="H25" s="33">
        <f t="shared" si="7"/>
        <v>141.5</v>
      </c>
      <c r="I25" s="33">
        <f t="shared" si="7"/>
        <v>141.5</v>
      </c>
      <c r="J25" s="33">
        <f t="shared" si="7"/>
        <v>141.5</v>
      </c>
      <c r="K25" s="33">
        <f t="shared" si="7"/>
        <v>141.5</v>
      </c>
      <c r="L25" s="33">
        <f t="shared" si="7"/>
        <v>141.5</v>
      </c>
      <c r="M25" s="33">
        <f t="shared" si="7"/>
        <v>141.5</v>
      </c>
    </row>
    <row r="26" spans="1:13" s="28" customFormat="1" ht="31.5">
      <c r="A26" s="8" t="s">
        <v>58</v>
      </c>
      <c r="B26" s="19" t="s">
        <v>43</v>
      </c>
      <c r="C26" s="9" t="s">
        <v>16</v>
      </c>
      <c r="D26" s="9" t="s">
        <v>20</v>
      </c>
      <c r="E26" s="9" t="s">
        <v>20</v>
      </c>
      <c r="F26" s="43">
        <v>126.9539</v>
      </c>
      <c r="G26" s="7">
        <v>141.5</v>
      </c>
      <c r="H26" s="7">
        <v>141.5</v>
      </c>
      <c r="I26" s="7">
        <v>141.5</v>
      </c>
      <c r="J26" s="7">
        <v>141.5</v>
      </c>
      <c r="K26" s="7">
        <v>141.5</v>
      </c>
      <c r="L26" s="7">
        <v>141.5</v>
      </c>
      <c r="M26" s="7">
        <v>141.5</v>
      </c>
    </row>
    <row r="27" spans="1:14" s="31" customFormat="1" ht="56.25">
      <c r="A27" s="57" t="s">
        <v>130</v>
      </c>
      <c r="B27" s="48" t="s">
        <v>70</v>
      </c>
      <c r="C27" s="54"/>
      <c r="D27" s="49"/>
      <c r="E27" s="49"/>
      <c r="F27" s="58">
        <f>F28+F30+F29+F31+F32</f>
        <v>10632.17</v>
      </c>
      <c r="G27" s="33">
        <f aca="true" t="shared" si="8" ref="G27:M27">G28+G30+G29+G31</f>
        <v>11265.1</v>
      </c>
      <c r="H27" s="33">
        <f t="shared" si="8"/>
        <v>11388.400000000001</v>
      </c>
      <c r="I27" s="33">
        <f t="shared" si="8"/>
        <v>11454.100000000002</v>
      </c>
      <c r="J27" s="33">
        <f t="shared" si="8"/>
        <v>11454.100000000002</v>
      </c>
      <c r="K27" s="33">
        <f t="shared" si="8"/>
        <v>11454.100000000002</v>
      </c>
      <c r="L27" s="33">
        <f t="shared" si="8"/>
        <v>11454.100000000002</v>
      </c>
      <c r="M27" s="33">
        <f t="shared" si="8"/>
        <v>11454.100000000002</v>
      </c>
      <c r="N27" s="30"/>
    </row>
    <row r="28" spans="1:14" s="28" customFormat="1" ht="47.25">
      <c r="A28" s="18" t="s">
        <v>56</v>
      </c>
      <c r="B28" s="19" t="s">
        <v>44</v>
      </c>
      <c r="C28" s="9" t="s">
        <v>22</v>
      </c>
      <c r="D28" s="9" t="s">
        <v>21</v>
      </c>
      <c r="E28" s="9" t="s">
        <v>8</v>
      </c>
      <c r="F28" s="7">
        <v>7912</v>
      </c>
      <c r="G28" s="7">
        <v>8349.9</v>
      </c>
      <c r="H28" s="7">
        <v>8432.4</v>
      </c>
      <c r="I28" s="7">
        <v>8498.1</v>
      </c>
      <c r="J28" s="7">
        <v>8498.1</v>
      </c>
      <c r="K28" s="7">
        <v>8498.1</v>
      </c>
      <c r="L28" s="7">
        <v>8498.1</v>
      </c>
      <c r="M28" s="7">
        <v>8498.1</v>
      </c>
      <c r="N28" s="29"/>
    </row>
    <row r="29" spans="1:14" s="28" customFormat="1" ht="63">
      <c r="A29" s="8" t="s">
        <v>47</v>
      </c>
      <c r="B29" s="19" t="s">
        <v>48</v>
      </c>
      <c r="C29" s="9" t="s">
        <v>22</v>
      </c>
      <c r="D29" s="9" t="s">
        <v>21</v>
      </c>
      <c r="E29" s="9" t="s">
        <v>8</v>
      </c>
      <c r="F29" s="7">
        <v>120.6</v>
      </c>
      <c r="G29" s="7">
        <v>130.1</v>
      </c>
      <c r="H29" s="7">
        <v>132.1</v>
      </c>
      <c r="I29" s="7">
        <v>132.1</v>
      </c>
      <c r="J29" s="7">
        <v>132.1</v>
      </c>
      <c r="K29" s="7">
        <v>132.1</v>
      </c>
      <c r="L29" s="7">
        <v>132.1</v>
      </c>
      <c r="M29" s="7">
        <v>132.1</v>
      </c>
      <c r="N29" s="29"/>
    </row>
    <row r="30" spans="1:13" ht="78.75">
      <c r="A30" s="8" t="s">
        <v>45</v>
      </c>
      <c r="B30" s="19" t="s">
        <v>46</v>
      </c>
      <c r="C30" s="9" t="s">
        <v>22</v>
      </c>
      <c r="D30" s="9" t="s">
        <v>21</v>
      </c>
      <c r="E30" s="9" t="s">
        <v>8</v>
      </c>
      <c r="F30" s="7">
        <v>306.4</v>
      </c>
      <c r="G30" s="7">
        <v>314.2</v>
      </c>
      <c r="H30" s="7">
        <v>314.2</v>
      </c>
      <c r="I30" s="7">
        <v>314.2</v>
      </c>
      <c r="J30" s="7">
        <v>314.2</v>
      </c>
      <c r="K30" s="7">
        <v>314.2</v>
      </c>
      <c r="L30" s="7">
        <v>314.2</v>
      </c>
      <c r="M30" s="7">
        <v>314.2</v>
      </c>
    </row>
    <row r="31" spans="1:13" s="28" customFormat="1" ht="63">
      <c r="A31" s="8" t="s">
        <v>131</v>
      </c>
      <c r="B31" s="19" t="s">
        <v>132</v>
      </c>
      <c r="C31" s="9" t="s">
        <v>22</v>
      </c>
      <c r="D31" s="9" t="s">
        <v>21</v>
      </c>
      <c r="E31" s="9" t="s">
        <v>8</v>
      </c>
      <c r="F31" s="7">
        <v>2291.4</v>
      </c>
      <c r="G31" s="7">
        <v>2470.9</v>
      </c>
      <c r="H31" s="7">
        <v>2509.7</v>
      </c>
      <c r="I31" s="7">
        <v>2509.7</v>
      </c>
      <c r="J31" s="7">
        <v>2509.7</v>
      </c>
      <c r="K31" s="7">
        <v>2509.7</v>
      </c>
      <c r="L31" s="7">
        <v>2509.7</v>
      </c>
      <c r="M31" s="7">
        <v>2509.7</v>
      </c>
    </row>
    <row r="32" spans="1:13" s="28" customFormat="1" ht="47.25">
      <c r="A32" s="8" t="s">
        <v>94</v>
      </c>
      <c r="B32" s="19" t="s">
        <v>95</v>
      </c>
      <c r="C32" s="9" t="s">
        <v>22</v>
      </c>
      <c r="D32" s="9" t="s">
        <v>21</v>
      </c>
      <c r="E32" s="9" t="s">
        <v>8</v>
      </c>
      <c r="F32" s="42">
        <v>1.77</v>
      </c>
      <c r="G32" s="7"/>
      <c r="H32" s="7"/>
      <c r="I32" s="7"/>
      <c r="J32" s="7"/>
      <c r="K32" s="7"/>
      <c r="L32" s="7"/>
      <c r="M32" s="7"/>
    </row>
    <row r="33" spans="1:13" s="11" customFormat="1" ht="59.25" customHeight="1">
      <c r="A33" s="56" t="s">
        <v>54</v>
      </c>
      <c r="B33" s="48" t="s">
        <v>17</v>
      </c>
      <c r="C33" s="49"/>
      <c r="D33" s="49"/>
      <c r="E33" s="48"/>
      <c r="F33" s="33">
        <f>F34+F35</f>
        <v>222.5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</row>
    <row r="34" spans="1:13" ht="38.25" customHeight="1">
      <c r="A34" s="8" t="s">
        <v>80</v>
      </c>
      <c r="B34" s="19" t="s">
        <v>49</v>
      </c>
      <c r="C34" s="9" t="s">
        <v>16</v>
      </c>
      <c r="D34" s="9" t="s">
        <v>21</v>
      </c>
      <c r="E34" s="9" t="s">
        <v>8</v>
      </c>
      <c r="F34" s="9" t="s">
        <v>169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</row>
    <row r="35" spans="1:13" ht="38.25" customHeight="1">
      <c r="A35" s="8" t="s">
        <v>80</v>
      </c>
      <c r="B35" s="19" t="s">
        <v>49</v>
      </c>
      <c r="C35" s="9" t="s">
        <v>16</v>
      </c>
      <c r="D35" s="9" t="s">
        <v>24</v>
      </c>
      <c r="E35" s="9" t="s">
        <v>26</v>
      </c>
      <c r="F35" s="9" t="s">
        <v>170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</row>
    <row r="36" spans="1:14" s="31" customFormat="1" ht="56.25">
      <c r="A36" s="51" t="s">
        <v>133</v>
      </c>
      <c r="B36" s="48" t="s">
        <v>78</v>
      </c>
      <c r="C36" s="54"/>
      <c r="D36" s="49"/>
      <c r="E36" s="49"/>
      <c r="F36" s="50">
        <f>F37+F38+F39+F40+F41+F42+F43+F44</f>
        <v>6918.27548</v>
      </c>
      <c r="G36" s="33">
        <f aca="true" t="shared" si="9" ref="G36:M36">G37+G38+G39+G40</f>
        <v>5266.1</v>
      </c>
      <c r="H36" s="33">
        <f t="shared" si="9"/>
        <v>5317.4</v>
      </c>
      <c r="I36" s="33">
        <f t="shared" si="9"/>
        <v>5355.4</v>
      </c>
      <c r="J36" s="33">
        <f t="shared" si="9"/>
        <v>5355.4</v>
      </c>
      <c r="K36" s="33">
        <f t="shared" si="9"/>
        <v>5355.4</v>
      </c>
      <c r="L36" s="33">
        <f t="shared" si="9"/>
        <v>5355.4</v>
      </c>
      <c r="M36" s="33">
        <f t="shared" si="9"/>
        <v>5355.4</v>
      </c>
      <c r="N36" s="30"/>
    </row>
    <row r="37" spans="1:14" s="28" customFormat="1" ht="63">
      <c r="A37" s="18" t="s">
        <v>74</v>
      </c>
      <c r="B37" s="19" t="s">
        <v>50</v>
      </c>
      <c r="C37" s="9" t="s">
        <v>10</v>
      </c>
      <c r="D37" s="9" t="s">
        <v>25</v>
      </c>
      <c r="E37" s="9" t="s">
        <v>8</v>
      </c>
      <c r="F37" s="7">
        <v>2258.1</v>
      </c>
      <c r="G37" s="7">
        <v>2623.3</v>
      </c>
      <c r="H37" s="7">
        <v>2623.3</v>
      </c>
      <c r="I37" s="7">
        <v>2623.3</v>
      </c>
      <c r="J37" s="7">
        <v>2623.3</v>
      </c>
      <c r="K37" s="7">
        <v>2623.3</v>
      </c>
      <c r="L37" s="7">
        <v>2623.3</v>
      </c>
      <c r="M37" s="7">
        <v>2623.3</v>
      </c>
      <c r="N37" s="29"/>
    </row>
    <row r="38" spans="1:14" s="28" customFormat="1" ht="31.5" customHeight="1">
      <c r="A38" s="8" t="s">
        <v>75</v>
      </c>
      <c r="B38" s="19" t="s">
        <v>50</v>
      </c>
      <c r="C38" s="9" t="s">
        <v>16</v>
      </c>
      <c r="D38" s="9" t="s">
        <v>25</v>
      </c>
      <c r="E38" s="9" t="s">
        <v>8</v>
      </c>
      <c r="F38" s="7">
        <f>1110.32</f>
        <v>1110.32</v>
      </c>
      <c r="G38" s="7">
        <v>1262.4</v>
      </c>
      <c r="H38" s="7">
        <v>1313.7</v>
      </c>
      <c r="I38" s="7">
        <v>1351.7</v>
      </c>
      <c r="J38" s="7">
        <v>1351.7</v>
      </c>
      <c r="K38" s="7">
        <v>1351.7</v>
      </c>
      <c r="L38" s="7">
        <v>1351.7</v>
      </c>
      <c r="M38" s="7">
        <v>1351.7</v>
      </c>
      <c r="N38" s="29"/>
    </row>
    <row r="39" spans="1:14" s="28" customFormat="1" ht="31.5">
      <c r="A39" s="8" t="s">
        <v>76</v>
      </c>
      <c r="B39" s="19" t="s">
        <v>50</v>
      </c>
      <c r="C39" s="9" t="s">
        <v>14</v>
      </c>
      <c r="D39" s="9" t="s">
        <v>25</v>
      </c>
      <c r="E39" s="9" t="s">
        <v>8</v>
      </c>
      <c r="F39" s="7">
        <v>893.7</v>
      </c>
      <c r="G39" s="7">
        <v>880.4</v>
      </c>
      <c r="H39" s="7">
        <v>880.4</v>
      </c>
      <c r="I39" s="7">
        <v>880.4</v>
      </c>
      <c r="J39" s="7">
        <v>880.4</v>
      </c>
      <c r="K39" s="7">
        <v>880.4</v>
      </c>
      <c r="L39" s="7">
        <v>880.4</v>
      </c>
      <c r="M39" s="7">
        <v>880.4</v>
      </c>
      <c r="N39" s="29"/>
    </row>
    <row r="40" spans="1:14" s="28" customFormat="1" ht="31.5">
      <c r="A40" s="8" t="s">
        <v>77</v>
      </c>
      <c r="B40" s="19" t="s">
        <v>134</v>
      </c>
      <c r="C40" s="9" t="s">
        <v>16</v>
      </c>
      <c r="D40" s="9" t="s">
        <v>25</v>
      </c>
      <c r="E40" s="9" t="s">
        <v>9</v>
      </c>
      <c r="F40" s="7">
        <v>500</v>
      </c>
      <c r="G40" s="7">
        <v>500</v>
      </c>
      <c r="H40" s="7">
        <v>500</v>
      </c>
      <c r="I40" s="7">
        <v>500</v>
      </c>
      <c r="J40" s="7">
        <v>500</v>
      </c>
      <c r="K40" s="7">
        <v>500</v>
      </c>
      <c r="L40" s="7">
        <v>500</v>
      </c>
      <c r="M40" s="7">
        <v>500</v>
      </c>
      <c r="N40" s="29"/>
    </row>
    <row r="41" spans="1:14" s="28" customFormat="1" ht="47.25">
      <c r="A41" s="44" t="s">
        <v>158</v>
      </c>
      <c r="B41" s="19" t="s">
        <v>159</v>
      </c>
      <c r="C41" s="9" t="s">
        <v>160</v>
      </c>
      <c r="D41" s="9" t="s">
        <v>25</v>
      </c>
      <c r="E41" s="9" t="s">
        <v>9</v>
      </c>
      <c r="F41" s="7">
        <v>1000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29"/>
    </row>
    <row r="42" spans="1:14" s="28" customFormat="1" ht="47.25">
      <c r="A42" s="44" t="s">
        <v>161</v>
      </c>
      <c r="B42" s="19" t="s">
        <v>162</v>
      </c>
      <c r="C42" s="9" t="s">
        <v>160</v>
      </c>
      <c r="D42" s="9" t="s">
        <v>25</v>
      </c>
      <c r="E42" s="9" t="s">
        <v>9</v>
      </c>
      <c r="F42" s="7">
        <v>500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29"/>
    </row>
    <row r="43" spans="1:14" s="28" customFormat="1" ht="47.25">
      <c r="A43" s="44" t="s">
        <v>163</v>
      </c>
      <c r="B43" s="19" t="s">
        <v>164</v>
      </c>
      <c r="C43" s="9" t="s">
        <v>160</v>
      </c>
      <c r="D43" s="9" t="s">
        <v>25</v>
      </c>
      <c r="E43" s="9" t="s">
        <v>9</v>
      </c>
      <c r="F43" s="43">
        <v>322.33877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29"/>
    </row>
    <row r="44" spans="1:14" s="28" customFormat="1" ht="28.5" customHeight="1">
      <c r="A44" s="44" t="s">
        <v>165</v>
      </c>
      <c r="B44" s="19" t="s">
        <v>166</v>
      </c>
      <c r="C44" s="9" t="s">
        <v>160</v>
      </c>
      <c r="D44" s="9" t="s">
        <v>25</v>
      </c>
      <c r="E44" s="9" t="s">
        <v>9</v>
      </c>
      <c r="F44" s="43">
        <v>333.81671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29"/>
    </row>
    <row r="45" spans="1:14" s="31" customFormat="1" ht="78.75" customHeight="1">
      <c r="A45" s="51" t="s">
        <v>135</v>
      </c>
      <c r="B45" s="48" t="s">
        <v>64</v>
      </c>
      <c r="C45" s="54"/>
      <c r="D45" s="49"/>
      <c r="E45" s="49"/>
      <c r="F45" s="58">
        <f aca="true" t="shared" si="10" ref="F45:M45">F46</f>
        <v>242.786</v>
      </c>
      <c r="G45" s="33">
        <f t="shared" si="10"/>
        <v>368.3</v>
      </c>
      <c r="H45" s="33">
        <f t="shared" si="10"/>
        <v>639.3</v>
      </c>
      <c r="I45" s="33">
        <f t="shared" si="10"/>
        <v>439.7</v>
      </c>
      <c r="J45" s="33">
        <f t="shared" si="10"/>
        <v>439.7</v>
      </c>
      <c r="K45" s="33">
        <f t="shared" si="10"/>
        <v>439.7</v>
      </c>
      <c r="L45" s="33">
        <f t="shared" si="10"/>
        <v>439.7</v>
      </c>
      <c r="M45" s="33">
        <f t="shared" si="10"/>
        <v>439.7</v>
      </c>
      <c r="N45" s="30"/>
    </row>
    <row r="46" spans="1:13" s="28" customFormat="1" ht="47.25">
      <c r="A46" s="8" t="s">
        <v>63</v>
      </c>
      <c r="B46" s="19" t="s">
        <v>41</v>
      </c>
      <c r="C46" s="9" t="s">
        <v>16</v>
      </c>
      <c r="D46" s="9" t="s">
        <v>12</v>
      </c>
      <c r="E46" s="9" t="s">
        <v>18</v>
      </c>
      <c r="F46" s="42">
        <v>242.786</v>
      </c>
      <c r="G46" s="7">
        <v>368.3</v>
      </c>
      <c r="H46" s="7">
        <v>639.3</v>
      </c>
      <c r="I46" s="7">
        <v>439.7</v>
      </c>
      <c r="J46" s="7">
        <v>439.7</v>
      </c>
      <c r="K46" s="7">
        <v>439.7</v>
      </c>
      <c r="L46" s="7">
        <v>439.7</v>
      </c>
      <c r="M46" s="7">
        <v>439.7</v>
      </c>
    </row>
    <row r="47" spans="1:13" s="31" customFormat="1" ht="81" customHeight="1">
      <c r="A47" s="51" t="s">
        <v>90</v>
      </c>
      <c r="B47" s="48" t="s">
        <v>91</v>
      </c>
      <c r="C47" s="32"/>
      <c r="D47" s="49"/>
      <c r="E47" s="49"/>
      <c r="F47" s="33">
        <f aca="true" t="shared" si="11" ref="F47:M47">F48</f>
        <v>400</v>
      </c>
      <c r="G47" s="33">
        <f t="shared" si="11"/>
        <v>98.8</v>
      </c>
      <c r="H47" s="33">
        <f t="shared" si="11"/>
        <v>328.8</v>
      </c>
      <c r="I47" s="33">
        <f t="shared" si="11"/>
        <v>412</v>
      </c>
      <c r="J47" s="33">
        <f t="shared" si="11"/>
        <v>412</v>
      </c>
      <c r="K47" s="33">
        <f t="shared" si="11"/>
        <v>412</v>
      </c>
      <c r="L47" s="33">
        <f t="shared" si="11"/>
        <v>412</v>
      </c>
      <c r="M47" s="33">
        <f t="shared" si="11"/>
        <v>412</v>
      </c>
    </row>
    <row r="48" spans="1:14" s="28" customFormat="1" ht="31.5">
      <c r="A48" s="39" t="s">
        <v>136</v>
      </c>
      <c r="B48" s="19" t="s">
        <v>137</v>
      </c>
      <c r="C48" s="9" t="s">
        <v>16</v>
      </c>
      <c r="D48" s="9" t="s">
        <v>19</v>
      </c>
      <c r="E48" s="9" t="s">
        <v>9</v>
      </c>
      <c r="F48" s="7">
        <f>385.792+14.208</f>
        <v>400</v>
      </c>
      <c r="G48" s="7">
        <v>98.8</v>
      </c>
      <c r="H48" s="7">
        <v>328.8</v>
      </c>
      <c r="I48" s="7">
        <v>412</v>
      </c>
      <c r="J48" s="7">
        <v>412</v>
      </c>
      <c r="K48" s="7">
        <v>412</v>
      </c>
      <c r="L48" s="7">
        <v>412</v>
      </c>
      <c r="M48" s="7">
        <v>412</v>
      </c>
      <c r="N48" s="29"/>
    </row>
    <row r="49" spans="1:14" s="31" customFormat="1" ht="78.75" customHeight="1">
      <c r="A49" s="56" t="s">
        <v>138</v>
      </c>
      <c r="B49" s="48" t="s">
        <v>84</v>
      </c>
      <c r="C49" s="32"/>
      <c r="D49" s="49"/>
      <c r="E49" s="49"/>
      <c r="F49" s="33">
        <f aca="true" t="shared" si="12" ref="F49:M49">F50</f>
        <v>159</v>
      </c>
      <c r="G49" s="33">
        <f t="shared" si="12"/>
        <v>171</v>
      </c>
      <c r="H49" s="33">
        <f t="shared" si="12"/>
        <v>171</v>
      </c>
      <c r="I49" s="33">
        <f t="shared" si="12"/>
        <v>171</v>
      </c>
      <c r="J49" s="33">
        <f t="shared" si="12"/>
        <v>171</v>
      </c>
      <c r="K49" s="33">
        <f t="shared" si="12"/>
        <v>171</v>
      </c>
      <c r="L49" s="33">
        <f t="shared" si="12"/>
        <v>171</v>
      </c>
      <c r="M49" s="33">
        <f t="shared" si="12"/>
        <v>171</v>
      </c>
      <c r="N49" s="30"/>
    </row>
    <row r="50" spans="1:14" s="28" customFormat="1" ht="47.25">
      <c r="A50" s="18" t="s">
        <v>83</v>
      </c>
      <c r="B50" s="19" t="s">
        <v>85</v>
      </c>
      <c r="C50" s="9" t="s">
        <v>16</v>
      </c>
      <c r="D50" s="9" t="s">
        <v>15</v>
      </c>
      <c r="E50" s="9" t="s">
        <v>84</v>
      </c>
      <c r="F50" s="7">
        <v>159</v>
      </c>
      <c r="G50" s="7">
        <v>171</v>
      </c>
      <c r="H50" s="7">
        <v>171</v>
      </c>
      <c r="I50" s="7">
        <v>171</v>
      </c>
      <c r="J50" s="7">
        <v>171</v>
      </c>
      <c r="K50" s="7">
        <v>171</v>
      </c>
      <c r="L50" s="7">
        <v>171</v>
      </c>
      <c r="M50" s="7">
        <v>171</v>
      </c>
      <c r="N50" s="29"/>
    </row>
    <row r="51" spans="1:13" s="31" customFormat="1" ht="56.25">
      <c r="A51" s="59" t="s">
        <v>139</v>
      </c>
      <c r="B51" s="48" t="s">
        <v>59</v>
      </c>
      <c r="C51" s="32"/>
      <c r="D51" s="23"/>
      <c r="E51" s="23"/>
      <c r="F51" s="50">
        <f aca="true" t="shared" si="13" ref="F51:M51">F52+F53+F54+F55</f>
        <v>1087.0979</v>
      </c>
      <c r="G51" s="33">
        <f t="shared" si="13"/>
        <v>1020.6</v>
      </c>
      <c r="H51" s="33">
        <f t="shared" si="13"/>
        <v>1020.6</v>
      </c>
      <c r="I51" s="33">
        <f t="shared" si="13"/>
        <v>1020.6</v>
      </c>
      <c r="J51" s="33">
        <f t="shared" si="13"/>
        <v>1020.6</v>
      </c>
      <c r="K51" s="33">
        <f t="shared" si="13"/>
        <v>1020.6</v>
      </c>
      <c r="L51" s="33">
        <f t="shared" si="13"/>
        <v>1020.6</v>
      </c>
      <c r="M51" s="33">
        <f t="shared" si="13"/>
        <v>1020.6</v>
      </c>
    </row>
    <row r="52" spans="1:13" s="28" customFormat="1" ht="31.5">
      <c r="A52" s="8" t="s">
        <v>53</v>
      </c>
      <c r="B52" s="19" t="s">
        <v>31</v>
      </c>
      <c r="C52" s="6">
        <v>200</v>
      </c>
      <c r="D52" s="5" t="s">
        <v>8</v>
      </c>
      <c r="E52" s="5" t="s">
        <v>30</v>
      </c>
      <c r="F52" s="43">
        <v>290.798</v>
      </c>
      <c r="G52" s="7">
        <v>288.4</v>
      </c>
      <c r="H52" s="7">
        <v>288.4</v>
      </c>
      <c r="I52" s="7">
        <v>288.4</v>
      </c>
      <c r="J52" s="7">
        <v>288.4</v>
      </c>
      <c r="K52" s="7">
        <v>288.4</v>
      </c>
      <c r="L52" s="7">
        <v>288.4</v>
      </c>
      <c r="M52" s="7">
        <v>288.4</v>
      </c>
    </row>
    <row r="53" spans="1:13" s="28" customFormat="1" ht="35.25" customHeight="1">
      <c r="A53" s="8" t="s">
        <v>100</v>
      </c>
      <c r="B53" s="19" t="s">
        <v>31</v>
      </c>
      <c r="C53" s="9" t="s">
        <v>14</v>
      </c>
      <c r="D53" s="5" t="s">
        <v>8</v>
      </c>
      <c r="E53" s="5" t="s">
        <v>30</v>
      </c>
      <c r="F53" s="42">
        <v>9.713</v>
      </c>
      <c r="G53" s="7">
        <v>9.8</v>
      </c>
      <c r="H53" s="7">
        <v>9.8</v>
      </c>
      <c r="I53" s="7">
        <v>9.8</v>
      </c>
      <c r="J53" s="7">
        <v>9.8</v>
      </c>
      <c r="K53" s="7">
        <v>9.8</v>
      </c>
      <c r="L53" s="7">
        <v>9.8</v>
      </c>
      <c r="M53" s="7">
        <v>9.8</v>
      </c>
    </row>
    <row r="54" spans="1:13" s="28" customFormat="1" ht="47.25">
      <c r="A54" s="20" t="s">
        <v>81</v>
      </c>
      <c r="B54" s="24" t="s">
        <v>33</v>
      </c>
      <c r="C54" s="9" t="s">
        <v>16</v>
      </c>
      <c r="D54" s="9" t="s">
        <v>8</v>
      </c>
      <c r="E54" s="9" t="s">
        <v>30</v>
      </c>
      <c r="F54" s="7">
        <v>299.8</v>
      </c>
      <c r="G54" s="7">
        <v>235.8</v>
      </c>
      <c r="H54" s="7">
        <v>235.8</v>
      </c>
      <c r="I54" s="7">
        <v>235.8</v>
      </c>
      <c r="J54" s="7">
        <v>235.8</v>
      </c>
      <c r="K54" s="7">
        <v>235.8</v>
      </c>
      <c r="L54" s="7">
        <v>235.8</v>
      </c>
      <c r="M54" s="7">
        <v>235.8</v>
      </c>
    </row>
    <row r="55" spans="1:13" s="28" customFormat="1" ht="31.5">
      <c r="A55" s="8" t="s">
        <v>71</v>
      </c>
      <c r="B55" s="19" t="s">
        <v>32</v>
      </c>
      <c r="C55" s="9" t="s">
        <v>23</v>
      </c>
      <c r="D55" s="9" t="s">
        <v>24</v>
      </c>
      <c r="E55" s="9" t="s">
        <v>8</v>
      </c>
      <c r="F55" s="43">
        <v>486.7869</v>
      </c>
      <c r="G55" s="7">
        <v>486.6</v>
      </c>
      <c r="H55" s="7">
        <v>486.6</v>
      </c>
      <c r="I55" s="7">
        <v>486.6</v>
      </c>
      <c r="J55" s="7">
        <v>486.6</v>
      </c>
      <c r="K55" s="7">
        <v>486.6</v>
      </c>
      <c r="L55" s="7">
        <v>486.6</v>
      </c>
      <c r="M55" s="7">
        <v>486.6</v>
      </c>
    </row>
    <row r="56" spans="1:13" s="31" customFormat="1" ht="75">
      <c r="A56" s="51" t="s">
        <v>108</v>
      </c>
      <c r="B56" s="48" t="s">
        <v>109</v>
      </c>
      <c r="C56" s="54"/>
      <c r="D56" s="49"/>
      <c r="E56" s="49"/>
      <c r="F56" s="58">
        <f aca="true" t="shared" si="14" ref="F56:M56">F57</f>
        <v>86.401</v>
      </c>
      <c r="G56" s="33">
        <f t="shared" si="14"/>
        <v>1920</v>
      </c>
      <c r="H56" s="33">
        <f t="shared" si="14"/>
        <v>2134.6</v>
      </c>
      <c r="I56" s="33">
        <f t="shared" si="14"/>
        <v>2307.8</v>
      </c>
      <c r="J56" s="33">
        <f t="shared" si="14"/>
        <v>2307.8</v>
      </c>
      <c r="K56" s="33">
        <f t="shared" si="14"/>
        <v>2307.8</v>
      </c>
      <c r="L56" s="33">
        <f t="shared" si="14"/>
        <v>2307.8</v>
      </c>
      <c r="M56" s="33">
        <f t="shared" si="14"/>
        <v>2307.8</v>
      </c>
    </row>
    <row r="57" spans="1:13" s="28" customFormat="1" ht="31.5">
      <c r="A57" s="35" t="s">
        <v>140</v>
      </c>
      <c r="B57" s="19" t="s">
        <v>141</v>
      </c>
      <c r="C57" s="9" t="s">
        <v>16</v>
      </c>
      <c r="D57" s="9" t="s">
        <v>19</v>
      </c>
      <c r="E57" s="9" t="s">
        <v>9</v>
      </c>
      <c r="F57" s="42">
        <f>6.941+79.46</f>
        <v>86.401</v>
      </c>
      <c r="G57" s="7">
        <v>1920</v>
      </c>
      <c r="H57" s="7">
        <v>2134.6</v>
      </c>
      <c r="I57" s="7">
        <v>2307.8</v>
      </c>
      <c r="J57" s="7">
        <v>2307.8</v>
      </c>
      <c r="K57" s="7">
        <v>2307.8</v>
      </c>
      <c r="L57" s="7">
        <v>2307.8</v>
      </c>
      <c r="M57" s="7">
        <v>2307.8</v>
      </c>
    </row>
    <row r="58" spans="1:13" s="31" customFormat="1" ht="56.25">
      <c r="A58" s="57" t="s">
        <v>55</v>
      </c>
      <c r="B58" s="48" t="s">
        <v>72</v>
      </c>
      <c r="C58" s="54"/>
      <c r="D58" s="49"/>
      <c r="E58" s="49"/>
      <c r="F58" s="33">
        <f aca="true" t="shared" si="15" ref="F58:M58">F59</f>
        <v>741.1</v>
      </c>
      <c r="G58" s="33">
        <f t="shared" si="15"/>
        <v>513.3</v>
      </c>
      <c r="H58" s="33">
        <f t="shared" si="15"/>
        <v>414</v>
      </c>
      <c r="I58" s="33">
        <f t="shared" si="15"/>
        <v>496.7</v>
      </c>
      <c r="J58" s="33">
        <f t="shared" si="15"/>
        <v>496.7</v>
      </c>
      <c r="K58" s="33">
        <f t="shared" si="15"/>
        <v>496.7</v>
      </c>
      <c r="L58" s="33">
        <f t="shared" si="15"/>
        <v>496.7</v>
      </c>
      <c r="M58" s="33">
        <f t="shared" si="15"/>
        <v>496.7</v>
      </c>
    </row>
    <row r="59" spans="1:13" s="28" customFormat="1" ht="31.5">
      <c r="A59" s="8" t="s">
        <v>79</v>
      </c>
      <c r="B59" s="19" t="s">
        <v>73</v>
      </c>
      <c r="C59" s="9" t="s">
        <v>27</v>
      </c>
      <c r="D59" s="9" t="s">
        <v>24</v>
      </c>
      <c r="E59" s="9" t="s">
        <v>15</v>
      </c>
      <c r="F59" s="7">
        <v>741.1</v>
      </c>
      <c r="G59" s="7">
        <v>513.3</v>
      </c>
      <c r="H59" s="7">
        <v>414</v>
      </c>
      <c r="I59" s="7">
        <v>496.7</v>
      </c>
      <c r="J59" s="7">
        <v>496.7</v>
      </c>
      <c r="K59" s="7">
        <v>496.7</v>
      </c>
      <c r="L59" s="7">
        <v>496.7</v>
      </c>
      <c r="M59" s="7">
        <v>496.7</v>
      </c>
    </row>
    <row r="60" spans="1:13" s="31" customFormat="1" ht="66" customHeight="1">
      <c r="A60" s="59" t="s">
        <v>142</v>
      </c>
      <c r="B60" s="48" t="s">
        <v>98</v>
      </c>
      <c r="C60" s="54"/>
      <c r="D60" s="49"/>
      <c r="E60" s="49"/>
      <c r="F60" s="33">
        <f aca="true" t="shared" si="16" ref="F60:M60">F61</f>
        <v>15</v>
      </c>
      <c r="G60" s="33">
        <f t="shared" si="16"/>
        <v>50</v>
      </c>
      <c r="H60" s="33">
        <f t="shared" si="16"/>
        <v>50</v>
      </c>
      <c r="I60" s="33">
        <f t="shared" si="16"/>
        <v>50</v>
      </c>
      <c r="J60" s="33">
        <f t="shared" si="16"/>
        <v>50</v>
      </c>
      <c r="K60" s="33">
        <f t="shared" si="16"/>
        <v>50</v>
      </c>
      <c r="L60" s="33">
        <f t="shared" si="16"/>
        <v>50</v>
      </c>
      <c r="M60" s="33">
        <f t="shared" si="16"/>
        <v>50</v>
      </c>
    </row>
    <row r="61" spans="1:13" s="28" customFormat="1" ht="31.5">
      <c r="A61" s="8" t="s">
        <v>103</v>
      </c>
      <c r="B61" s="19" t="s">
        <v>99</v>
      </c>
      <c r="C61" s="9" t="s">
        <v>16</v>
      </c>
      <c r="D61" s="9" t="s">
        <v>15</v>
      </c>
      <c r="E61" s="9" t="s">
        <v>84</v>
      </c>
      <c r="F61" s="7">
        <v>15</v>
      </c>
      <c r="G61" s="7">
        <v>50</v>
      </c>
      <c r="H61" s="7">
        <v>50</v>
      </c>
      <c r="I61" s="7">
        <v>50</v>
      </c>
      <c r="J61" s="7">
        <v>50</v>
      </c>
      <c r="K61" s="7">
        <v>50</v>
      </c>
      <c r="L61" s="7">
        <v>50</v>
      </c>
      <c r="M61" s="7">
        <v>50</v>
      </c>
    </row>
    <row r="62" spans="1:13" s="31" customFormat="1" ht="37.5" customHeight="1">
      <c r="A62" s="51" t="s">
        <v>143</v>
      </c>
      <c r="B62" s="48" t="s">
        <v>144</v>
      </c>
      <c r="C62" s="60"/>
      <c r="D62" s="49" t="s">
        <v>19</v>
      </c>
      <c r="E62" s="49" t="s">
        <v>15</v>
      </c>
      <c r="F62" s="33">
        <f aca="true" t="shared" si="17" ref="F62:M62">F63+F64</f>
        <v>0</v>
      </c>
      <c r="G62" s="33">
        <f t="shared" si="17"/>
        <v>592</v>
      </c>
      <c r="H62" s="33">
        <f t="shared" si="17"/>
        <v>592</v>
      </c>
      <c r="I62" s="33">
        <f t="shared" si="17"/>
        <v>592</v>
      </c>
      <c r="J62" s="33">
        <f t="shared" si="17"/>
        <v>592</v>
      </c>
      <c r="K62" s="33">
        <f t="shared" si="17"/>
        <v>592</v>
      </c>
      <c r="L62" s="33">
        <f t="shared" si="17"/>
        <v>592</v>
      </c>
      <c r="M62" s="33">
        <f t="shared" si="17"/>
        <v>592</v>
      </c>
    </row>
    <row r="63" spans="1:13" ht="47.25">
      <c r="A63" s="8" t="s">
        <v>145</v>
      </c>
      <c r="B63" s="19" t="s">
        <v>146</v>
      </c>
      <c r="C63" s="9" t="s">
        <v>16</v>
      </c>
      <c r="D63" s="9" t="s">
        <v>19</v>
      </c>
      <c r="E63" s="9" t="s">
        <v>15</v>
      </c>
      <c r="F63" s="7">
        <v>0</v>
      </c>
      <c r="G63" s="7">
        <v>301.2</v>
      </c>
      <c r="H63" s="7">
        <v>301.2</v>
      </c>
      <c r="I63" s="7">
        <v>301.2</v>
      </c>
      <c r="J63" s="7">
        <v>301.2</v>
      </c>
      <c r="K63" s="7">
        <v>301.2</v>
      </c>
      <c r="L63" s="7">
        <v>301.2</v>
      </c>
      <c r="M63" s="7">
        <v>301.2</v>
      </c>
    </row>
    <row r="64" spans="1:13" ht="47.25">
      <c r="A64" s="39" t="s">
        <v>147</v>
      </c>
      <c r="B64" s="19" t="s">
        <v>148</v>
      </c>
      <c r="C64" s="9" t="s">
        <v>16</v>
      </c>
      <c r="D64" s="9" t="s">
        <v>19</v>
      </c>
      <c r="E64" s="9" t="s">
        <v>15</v>
      </c>
      <c r="F64" s="7">
        <v>0</v>
      </c>
      <c r="G64" s="7">
        <v>290.8</v>
      </c>
      <c r="H64" s="7">
        <v>290.8</v>
      </c>
      <c r="I64" s="7">
        <v>290.8</v>
      </c>
      <c r="J64" s="7">
        <v>290.8</v>
      </c>
      <c r="K64" s="7">
        <v>290.8</v>
      </c>
      <c r="L64" s="7">
        <v>290.8</v>
      </c>
      <c r="M64" s="7">
        <v>290.8</v>
      </c>
    </row>
    <row r="65" spans="1:13" ht="18.75">
      <c r="A65" s="25" t="s">
        <v>57</v>
      </c>
      <c r="B65" s="26"/>
      <c r="C65" s="3"/>
      <c r="D65" s="23"/>
      <c r="E65" s="23"/>
      <c r="F65" s="46">
        <f aca="true" t="shared" si="18" ref="F65:M65">SUM(F66:F80)</f>
        <v>3680.28952</v>
      </c>
      <c r="G65" s="36">
        <f t="shared" si="18"/>
        <v>5579.0599999999995</v>
      </c>
      <c r="H65" s="36">
        <f t="shared" si="18"/>
        <v>4114.06</v>
      </c>
      <c r="I65" s="36">
        <f t="shared" si="18"/>
        <v>4127.26</v>
      </c>
      <c r="J65" s="36">
        <f t="shared" si="18"/>
        <v>4127.26</v>
      </c>
      <c r="K65" s="36">
        <f t="shared" si="18"/>
        <v>4127.26</v>
      </c>
      <c r="L65" s="36">
        <f t="shared" si="18"/>
        <v>4127.26</v>
      </c>
      <c r="M65" s="36">
        <f t="shared" si="18"/>
        <v>4127.26</v>
      </c>
    </row>
    <row r="66" spans="1:13" ht="77.25" customHeight="1">
      <c r="A66" s="18" t="s">
        <v>7</v>
      </c>
      <c r="B66" s="21" t="s">
        <v>29</v>
      </c>
      <c r="C66" s="5" t="s">
        <v>10</v>
      </c>
      <c r="D66" s="5" t="s">
        <v>8</v>
      </c>
      <c r="E66" s="5" t="s">
        <v>9</v>
      </c>
      <c r="F66" s="7">
        <v>886.2</v>
      </c>
      <c r="G66" s="7">
        <v>886.1</v>
      </c>
      <c r="H66" s="7">
        <v>886.1</v>
      </c>
      <c r="I66" s="7">
        <v>886.1</v>
      </c>
      <c r="J66" s="7">
        <v>886.1</v>
      </c>
      <c r="K66" s="7">
        <v>886.1</v>
      </c>
      <c r="L66" s="7">
        <v>886.1</v>
      </c>
      <c r="M66" s="7">
        <v>886.1</v>
      </c>
    </row>
    <row r="67" spans="1:13" ht="31.5">
      <c r="A67" s="8" t="s">
        <v>96</v>
      </c>
      <c r="B67" s="21" t="s">
        <v>97</v>
      </c>
      <c r="C67" s="6">
        <v>200</v>
      </c>
      <c r="D67" s="5" t="s">
        <v>8</v>
      </c>
      <c r="E67" s="5">
        <v>3</v>
      </c>
      <c r="F67" s="7">
        <v>5</v>
      </c>
      <c r="G67" s="7">
        <v>5</v>
      </c>
      <c r="H67" s="7">
        <v>5</v>
      </c>
      <c r="I67" s="7">
        <v>5</v>
      </c>
      <c r="J67" s="7">
        <v>5</v>
      </c>
      <c r="K67" s="7">
        <v>5</v>
      </c>
      <c r="L67" s="7">
        <v>5</v>
      </c>
      <c r="M67" s="7">
        <v>5</v>
      </c>
    </row>
    <row r="68" spans="1:13" ht="67.5" customHeight="1">
      <c r="A68" s="4" t="s">
        <v>13</v>
      </c>
      <c r="B68" s="21" t="s">
        <v>29</v>
      </c>
      <c r="C68" s="5" t="s">
        <v>10</v>
      </c>
      <c r="D68" s="5" t="s">
        <v>8</v>
      </c>
      <c r="E68" s="5" t="s">
        <v>12</v>
      </c>
      <c r="F68" s="43">
        <v>794.59523</v>
      </c>
      <c r="G68" s="7">
        <v>794.6</v>
      </c>
      <c r="H68" s="7">
        <v>794.6</v>
      </c>
      <c r="I68" s="7">
        <v>794.6</v>
      </c>
      <c r="J68" s="7">
        <v>794.6</v>
      </c>
      <c r="K68" s="7">
        <v>794.6</v>
      </c>
      <c r="L68" s="7">
        <v>794.6</v>
      </c>
      <c r="M68" s="7">
        <v>794.6</v>
      </c>
    </row>
    <row r="69" spans="1:13" ht="31.5">
      <c r="A69" s="8" t="s">
        <v>96</v>
      </c>
      <c r="B69" s="21" t="s">
        <v>97</v>
      </c>
      <c r="C69" s="6">
        <v>200</v>
      </c>
      <c r="D69" s="5" t="s">
        <v>8</v>
      </c>
      <c r="E69" s="5" t="s">
        <v>12</v>
      </c>
      <c r="F69" s="7">
        <v>50.5</v>
      </c>
      <c r="G69" s="7">
        <v>2.4</v>
      </c>
      <c r="H69" s="7">
        <v>2.4</v>
      </c>
      <c r="I69" s="7">
        <v>2.4</v>
      </c>
      <c r="J69" s="7">
        <v>2.4</v>
      </c>
      <c r="K69" s="7">
        <v>2.4</v>
      </c>
      <c r="L69" s="7">
        <v>2.4</v>
      </c>
      <c r="M69" s="7">
        <v>2.4</v>
      </c>
    </row>
    <row r="70" spans="1:13" ht="31.5">
      <c r="A70" s="8" t="s">
        <v>171</v>
      </c>
      <c r="B70" s="21" t="s">
        <v>97</v>
      </c>
      <c r="C70" s="9" t="s">
        <v>14</v>
      </c>
      <c r="D70" s="5" t="s">
        <v>8</v>
      </c>
      <c r="E70" s="5" t="s">
        <v>12</v>
      </c>
      <c r="F70" s="43">
        <v>0.00477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</row>
    <row r="71" spans="1:13" ht="79.5" customHeight="1">
      <c r="A71" s="4" t="s">
        <v>11</v>
      </c>
      <c r="B71" s="9" t="s">
        <v>28</v>
      </c>
      <c r="C71" s="5" t="s">
        <v>10</v>
      </c>
      <c r="D71" s="5" t="s">
        <v>8</v>
      </c>
      <c r="E71" s="5" t="s">
        <v>12</v>
      </c>
      <c r="F71" s="7">
        <v>1038.1</v>
      </c>
      <c r="G71" s="7">
        <v>1038.1</v>
      </c>
      <c r="H71" s="7">
        <v>1038.1</v>
      </c>
      <c r="I71" s="7">
        <v>1038.1</v>
      </c>
      <c r="J71" s="7">
        <v>1038.1</v>
      </c>
      <c r="K71" s="7">
        <v>1038.1</v>
      </c>
      <c r="L71" s="7">
        <v>1038.1</v>
      </c>
      <c r="M71" s="7">
        <v>1038.1</v>
      </c>
    </row>
    <row r="72" spans="1:13" ht="78.75">
      <c r="A72" s="4" t="s">
        <v>92</v>
      </c>
      <c r="B72" s="19" t="s">
        <v>149</v>
      </c>
      <c r="C72" s="9" t="s">
        <v>27</v>
      </c>
      <c r="D72" s="9" t="s">
        <v>12</v>
      </c>
      <c r="E72" s="9" t="s">
        <v>17</v>
      </c>
      <c r="F72" s="7">
        <v>0</v>
      </c>
      <c r="G72" s="7">
        <v>500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</row>
    <row r="73" spans="1:13" ht="78.75">
      <c r="A73" s="4" t="s">
        <v>92</v>
      </c>
      <c r="B73" s="19" t="s">
        <v>149</v>
      </c>
      <c r="C73" s="9" t="s">
        <v>27</v>
      </c>
      <c r="D73" s="9" t="s">
        <v>19</v>
      </c>
      <c r="E73" s="9" t="s">
        <v>9</v>
      </c>
      <c r="F73" s="7">
        <v>0</v>
      </c>
      <c r="G73" s="7">
        <v>800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</row>
    <row r="74" spans="1:13" ht="31.5">
      <c r="A74" s="8" t="s">
        <v>150</v>
      </c>
      <c r="B74" s="19" t="s">
        <v>151</v>
      </c>
      <c r="C74" s="41">
        <v>500</v>
      </c>
      <c r="D74" s="9" t="s">
        <v>24</v>
      </c>
      <c r="E74" s="9" t="s">
        <v>15</v>
      </c>
      <c r="F74" s="13">
        <v>0</v>
      </c>
      <c r="G74" s="13">
        <v>172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</row>
    <row r="75" spans="1:13" ht="47.25">
      <c r="A75" s="8" t="s">
        <v>106</v>
      </c>
      <c r="B75" s="19" t="s">
        <v>152</v>
      </c>
      <c r="C75" s="6">
        <v>500</v>
      </c>
      <c r="D75" s="9" t="s">
        <v>15</v>
      </c>
      <c r="E75" s="9" t="s">
        <v>17</v>
      </c>
      <c r="F75" s="13">
        <v>536.97</v>
      </c>
      <c r="G75" s="13">
        <v>545.36</v>
      </c>
      <c r="H75" s="13">
        <v>545.36</v>
      </c>
      <c r="I75" s="13">
        <v>545.36</v>
      </c>
      <c r="J75" s="13">
        <v>545.36</v>
      </c>
      <c r="K75" s="13">
        <v>545.36</v>
      </c>
      <c r="L75" s="13">
        <v>545.36</v>
      </c>
      <c r="M75" s="13">
        <v>545.36</v>
      </c>
    </row>
    <row r="76" spans="1:13" ht="31.5">
      <c r="A76" s="8" t="s">
        <v>153</v>
      </c>
      <c r="B76" s="19" t="s">
        <v>154</v>
      </c>
      <c r="C76" s="9" t="s">
        <v>16</v>
      </c>
      <c r="D76" s="9" t="s">
        <v>12</v>
      </c>
      <c r="E76" s="9" t="s">
        <v>19</v>
      </c>
      <c r="F76" s="13">
        <v>0</v>
      </c>
      <c r="G76" s="13">
        <v>50</v>
      </c>
      <c r="H76" s="13">
        <v>50</v>
      </c>
      <c r="I76" s="13">
        <v>50</v>
      </c>
      <c r="J76" s="13">
        <v>50</v>
      </c>
      <c r="K76" s="13">
        <v>50</v>
      </c>
      <c r="L76" s="13">
        <v>50</v>
      </c>
      <c r="M76" s="13">
        <v>50</v>
      </c>
    </row>
    <row r="77" spans="1:13" ht="31.5">
      <c r="A77" s="40" t="s">
        <v>155</v>
      </c>
      <c r="B77" s="19" t="s">
        <v>156</v>
      </c>
      <c r="C77" s="9" t="s">
        <v>16</v>
      </c>
      <c r="D77" s="9" t="s">
        <v>19</v>
      </c>
      <c r="E77" s="9" t="s">
        <v>15</v>
      </c>
      <c r="F77" s="13">
        <v>0</v>
      </c>
      <c r="G77" s="13">
        <v>74.8</v>
      </c>
      <c r="H77" s="13">
        <v>74.8</v>
      </c>
      <c r="I77" s="13">
        <v>74.8</v>
      </c>
      <c r="J77" s="13">
        <v>74.8</v>
      </c>
      <c r="K77" s="13">
        <v>74.8</v>
      </c>
      <c r="L77" s="13">
        <v>74.8</v>
      </c>
      <c r="M77" s="13">
        <v>74.8</v>
      </c>
    </row>
    <row r="78" spans="1:13" ht="31.5">
      <c r="A78" s="8" t="s">
        <v>38</v>
      </c>
      <c r="B78" s="19" t="s">
        <v>34</v>
      </c>
      <c r="C78" s="5" t="s">
        <v>14</v>
      </c>
      <c r="D78" s="9" t="s">
        <v>8</v>
      </c>
      <c r="E78" s="6">
        <v>11</v>
      </c>
      <c r="F78" s="43">
        <v>50.21952</v>
      </c>
      <c r="G78" s="7">
        <v>369.2</v>
      </c>
      <c r="H78" s="7">
        <v>369.2</v>
      </c>
      <c r="I78" s="7">
        <v>369.2</v>
      </c>
      <c r="J78" s="7">
        <v>369.2</v>
      </c>
      <c r="K78" s="7">
        <v>369.2</v>
      </c>
      <c r="L78" s="7">
        <v>369.2</v>
      </c>
      <c r="M78" s="7">
        <v>369.2</v>
      </c>
    </row>
    <row r="79" spans="1:13" ht="64.5" customHeight="1">
      <c r="A79" s="8" t="s">
        <v>36</v>
      </c>
      <c r="B79" s="22" t="s">
        <v>35</v>
      </c>
      <c r="C79" s="5" t="s">
        <v>10</v>
      </c>
      <c r="D79" s="9" t="s">
        <v>9</v>
      </c>
      <c r="E79" s="9" t="s">
        <v>15</v>
      </c>
      <c r="F79" s="13">
        <v>291.29</v>
      </c>
      <c r="G79" s="13">
        <v>305.8</v>
      </c>
      <c r="H79" s="13">
        <v>305.8</v>
      </c>
      <c r="I79" s="13">
        <v>305.8</v>
      </c>
      <c r="J79" s="13">
        <v>305.8</v>
      </c>
      <c r="K79" s="13">
        <v>305.8</v>
      </c>
      <c r="L79" s="13">
        <v>305.8</v>
      </c>
      <c r="M79" s="13">
        <v>305.8</v>
      </c>
    </row>
    <row r="80" spans="1:13" ht="47.25">
      <c r="A80" s="8" t="s">
        <v>37</v>
      </c>
      <c r="B80" s="22" t="s">
        <v>35</v>
      </c>
      <c r="C80" s="5" t="s">
        <v>16</v>
      </c>
      <c r="D80" s="9" t="s">
        <v>9</v>
      </c>
      <c r="E80" s="9" t="s">
        <v>15</v>
      </c>
      <c r="F80" s="13">
        <v>27.41</v>
      </c>
      <c r="G80" s="13">
        <v>35.7</v>
      </c>
      <c r="H80" s="13">
        <v>42.7</v>
      </c>
      <c r="I80" s="13">
        <v>55.9</v>
      </c>
      <c r="J80" s="13">
        <v>55.9</v>
      </c>
      <c r="K80" s="13">
        <v>55.9</v>
      </c>
      <c r="L80" s="13">
        <v>55.9</v>
      </c>
      <c r="M80" s="13">
        <v>55.9</v>
      </c>
    </row>
  </sheetData>
  <sheetProtection/>
  <mergeCells count="11">
    <mergeCell ref="D4:D5"/>
    <mergeCell ref="E4:E5"/>
    <mergeCell ref="F4:F5"/>
    <mergeCell ref="G4:I4"/>
    <mergeCell ref="A1:M1"/>
    <mergeCell ref="J4:M4"/>
    <mergeCell ref="K3:M3"/>
    <mergeCell ref="A2:M2"/>
    <mergeCell ref="A4:A5"/>
    <mergeCell ref="B4:B5"/>
    <mergeCell ref="C4:C5"/>
  </mergeCells>
  <printOptions/>
  <pageMargins left="0.7874015748031497" right="0.5905511811023623" top="0.5905511811023623" bottom="0.5905511811023623" header="0" footer="0"/>
  <pageSetup fitToHeight="7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view="pageBreakPreview" zoomScale="60" zoomScalePageLayoutView="0" workbookViewId="0" topLeftCell="A64">
      <selection activeCell="F12" sqref="F12"/>
    </sheetView>
  </sheetViews>
  <sheetFormatPr defaultColWidth="9.125" defaultRowHeight="12.75"/>
  <cols>
    <col min="1" max="1" width="88.125" style="0" customWidth="1"/>
    <col min="2" max="2" width="16.875" style="0" customWidth="1"/>
    <col min="3" max="3" width="6.25390625" style="0" customWidth="1"/>
    <col min="4" max="4" width="6.625" style="0" customWidth="1"/>
    <col min="5" max="5" width="6.125" style="0" customWidth="1"/>
    <col min="6" max="6" width="15.125" style="0" customWidth="1"/>
    <col min="7" max="7" width="13.375" style="0" customWidth="1"/>
    <col min="8" max="8" width="14.875" style="0" customWidth="1"/>
    <col min="9" max="10" width="11.125" style="0" customWidth="1"/>
    <col min="11" max="11" width="12.75390625" style="0" customWidth="1"/>
    <col min="12" max="12" width="11.375" style="0" customWidth="1"/>
    <col min="13" max="13" width="11.25390625" style="0" customWidth="1"/>
  </cols>
  <sheetData>
    <row r="1" spans="1:13" ht="63" customHeight="1">
      <c r="A1" s="64" t="s">
        <v>105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69.75" customHeight="1">
      <c r="A2" s="66" t="s">
        <v>104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9.5" customHeight="1">
      <c r="A3" s="14"/>
      <c r="B3" s="14"/>
      <c r="C3" s="14"/>
      <c r="D3" s="14"/>
      <c r="E3" s="14"/>
      <c r="F3" s="14"/>
      <c r="G3" s="14"/>
      <c r="H3" s="14"/>
      <c r="I3" s="14"/>
      <c r="J3" s="38"/>
      <c r="K3" s="65" t="s">
        <v>174</v>
      </c>
      <c r="L3" s="65"/>
      <c r="M3" s="65"/>
    </row>
    <row r="4" spans="1:13" ht="15" customHeight="1">
      <c r="A4" s="61" t="s">
        <v>1</v>
      </c>
      <c r="B4" s="61" t="s">
        <v>4</v>
      </c>
      <c r="C4" s="61" t="s">
        <v>5</v>
      </c>
      <c r="D4" s="61" t="s">
        <v>2</v>
      </c>
      <c r="E4" s="61" t="s">
        <v>3</v>
      </c>
      <c r="F4" s="61" t="s">
        <v>172</v>
      </c>
      <c r="G4" s="67" t="s">
        <v>110</v>
      </c>
      <c r="H4" s="68"/>
      <c r="I4" s="69"/>
      <c r="J4" s="63" t="s">
        <v>111</v>
      </c>
      <c r="K4" s="63"/>
      <c r="L4" s="63"/>
      <c r="M4" s="63"/>
    </row>
    <row r="5" spans="1:13" ht="72" customHeight="1">
      <c r="A5" s="62"/>
      <c r="B5" s="62"/>
      <c r="C5" s="62"/>
      <c r="D5" s="62"/>
      <c r="E5" s="62"/>
      <c r="F5" s="62"/>
      <c r="G5" s="1" t="s">
        <v>101</v>
      </c>
      <c r="H5" s="1" t="s">
        <v>102</v>
      </c>
      <c r="I5" s="1" t="s">
        <v>112</v>
      </c>
      <c r="J5" s="1" t="s">
        <v>113</v>
      </c>
      <c r="K5" s="1" t="s">
        <v>114</v>
      </c>
      <c r="L5" s="1" t="s">
        <v>115</v>
      </c>
      <c r="M5" s="1" t="s">
        <v>168</v>
      </c>
    </row>
    <row r="6" spans="1:14" s="11" customFormat="1" ht="15.75">
      <c r="A6" s="2" t="s">
        <v>52</v>
      </c>
      <c r="B6" s="3" t="s">
        <v>6</v>
      </c>
      <c r="C6" s="3" t="s">
        <v>6</v>
      </c>
      <c r="D6" s="3" t="s">
        <v>6</v>
      </c>
      <c r="E6" s="3" t="s">
        <v>6</v>
      </c>
      <c r="F6" s="16">
        <v>45.7</v>
      </c>
      <c r="G6" s="16">
        <v>40.2316</v>
      </c>
      <c r="H6" s="16">
        <v>39.9143</v>
      </c>
      <c r="I6" s="16">
        <v>39.8817</v>
      </c>
      <c r="J6" s="16">
        <f aca="true" t="shared" si="0" ref="J6:M7">I6</f>
        <v>39.8817</v>
      </c>
      <c r="K6" s="16">
        <f t="shared" si="0"/>
        <v>39.8817</v>
      </c>
      <c r="L6" s="16">
        <f t="shared" si="0"/>
        <v>39.8817</v>
      </c>
      <c r="M6" s="16">
        <f t="shared" si="0"/>
        <v>39.8817</v>
      </c>
      <c r="N6" s="10"/>
    </row>
    <row r="7" spans="1:14" ht="15.75">
      <c r="A7" s="27" t="s">
        <v>87</v>
      </c>
      <c r="B7" s="17" t="s">
        <v>6</v>
      </c>
      <c r="C7" s="3" t="s">
        <v>6</v>
      </c>
      <c r="D7" s="3" t="s">
        <v>6</v>
      </c>
      <c r="E7" s="3" t="s">
        <v>6</v>
      </c>
      <c r="F7" s="16">
        <v>42.1</v>
      </c>
      <c r="G7" s="16">
        <v>34.7</v>
      </c>
      <c r="H7" s="16">
        <v>35.80024</v>
      </c>
      <c r="I7" s="16">
        <v>35.75444</v>
      </c>
      <c r="J7" s="16">
        <f t="shared" si="0"/>
        <v>35.75444</v>
      </c>
      <c r="K7" s="16">
        <f t="shared" si="0"/>
        <v>35.75444</v>
      </c>
      <c r="L7" s="16">
        <f t="shared" si="0"/>
        <v>35.75444</v>
      </c>
      <c r="M7" s="16">
        <f t="shared" si="0"/>
        <v>35.75444</v>
      </c>
      <c r="N7" s="12"/>
    </row>
    <row r="8" spans="1:13" s="31" customFormat="1" ht="56.25">
      <c r="A8" s="47" t="s">
        <v>116</v>
      </c>
      <c r="B8" s="48" t="s">
        <v>60</v>
      </c>
      <c r="C8" s="32"/>
      <c r="D8" s="49"/>
      <c r="E8" s="49"/>
      <c r="F8" s="36">
        <v>0.01</v>
      </c>
      <c r="G8" s="16">
        <v>0.1</v>
      </c>
      <c r="H8" s="16">
        <v>0.05004</v>
      </c>
      <c r="I8" s="16">
        <v>0.05004</v>
      </c>
      <c r="J8" s="34">
        <f aca="true" t="shared" si="1" ref="J8:M27">I8</f>
        <v>0.05004</v>
      </c>
      <c r="K8" s="34">
        <f t="shared" si="1"/>
        <v>0.05004</v>
      </c>
      <c r="L8" s="34">
        <f t="shared" si="1"/>
        <v>0.05004</v>
      </c>
      <c r="M8" s="34">
        <f t="shared" si="1"/>
        <v>0.05004</v>
      </c>
    </row>
    <row r="9" spans="1:14" s="28" customFormat="1" ht="31.5">
      <c r="A9" s="18" t="s">
        <v>61</v>
      </c>
      <c r="B9" s="19" t="s">
        <v>39</v>
      </c>
      <c r="C9" s="9" t="s">
        <v>16</v>
      </c>
      <c r="D9" s="9" t="s">
        <v>15</v>
      </c>
      <c r="E9" s="9" t="s">
        <v>17</v>
      </c>
      <c r="F9" s="36">
        <v>0.012</v>
      </c>
      <c r="G9" s="16">
        <v>0.1</v>
      </c>
      <c r="H9" s="16">
        <v>0.05004</v>
      </c>
      <c r="I9" s="16">
        <v>0.05004</v>
      </c>
      <c r="J9" s="34">
        <f t="shared" si="1"/>
        <v>0.05004</v>
      </c>
      <c r="K9" s="34">
        <f t="shared" si="1"/>
        <v>0.05004</v>
      </c>
      <c r="L9" s="34">
        <f t="shared" si="1"/>
        <v>0.05004</v>
      </c>
      <c r="M9" s="34">
        <f t="shared" si="1"/>
        <v>0.05004</v>
      </c>
      <c r="N9" s="29"/>
    </row>
    <row r="10" spans="1:14" s="31" customFormat="1" ht="56.25">
      <c r="A10" s="51" t="s">
        <v>117</v>
      </c>
      <c r="B10" s="48" t="s">
        <v>62</v>
      </c>
      <c r="C10" s="52"/>
      <c r="D10" s="49"/>
      <c r="E10" s="49"/>
      <c r="F10" s="16">
        <v>8.7</v>
      </c>
      <c r="G10" s="16">
        <v>3</v>
      </c>
      <c r="H10" s="16">
        <v>3.32</v>
      </c>
      <c r="I10" s="16">
        <v>3</v>
      </c>
      <c r="J10" s="33">
        <f t="shared" si="1"/>
        <v>3</v>
      </c>
      <c r="K10" s="33">
        <f t="shared" si="1"/>
        <v>3</v>
      </c>
      <c r="L10" s="33">
        <f t="shared" si="1"/>
        <v>3</v>
      </c>
      <c r="M10" s="33">
        <f t="shared" si="1"/>
        <v>3</v>
      </c>
      <c r="N10" s="30"/>
    </row>
    <row r="11" spans="1:13" s="28" customFormat="1" ht="36" customHeight="1">
      <c r="A11" s="18" t="s">
        <v>82</v>
      </c>
      <c r="B11" s="19" t="s">
        <v>40</v>
      </c>
      <c r="C11" s="9" t="s">
        <v>16</v>
      </c>
      <c r="D11" s="9" t="s">
        <v>12</v>
      </c>
      <c r="E11" s="9" t="s">
        <v>17</v>
      </c>
      <c r="F11" s="16">
        <v>8.7</v>
      </c>
      <c r="G11" s="16">
        <v>3</v>
      </c>
      <c r="H11" s="16">
        <v>3.32</v>
      </c>
      <c r="I11" s="16">
        <v>3</v>
      </c>
      <c r="J11" s="33">
        <f t="shared" si="1"/>
        <v>3</v>
      </c>
      <c r="K11" s="33">
        <f t="shared" si="1"/>
        <v>3</v>
      </c>
      <c r="L11" s="33">
        <f t="shared" si="1"/>
        <v>3</v>
      </c>
      <c r="M11" s="33">
        <f t="shared" si="1"/>
        <v>3</v>
      </c>
    </row>
    <row r="12" spans="1:13" s="31" customFormat="1" ht="78.75" customHeight="1">
      <c r="A12" s="51" t="s">
        <v>157</v>
      </c>
      <c r="B12" s="48" t="s">
        <v>118</v>
      </c>
      <c r="C12" s="52"/>
      <c r="D12" s="49"/>
      <c r="E12" s="49"/>
      <c r="F12" s="16">
        <v>0</v>
      </c>
      <c r="G12" s="45">
        <v>0.003</v>
      </c>
      <c r="H12" s="45">
        <v>0.0025</v>
      </c>
      <c r="I12" s="45">
        <v>0.0025</v>
      </c>
      <c r="J12" s="58">
        <f t="shared" si="1"/>
        <v>0.0025</v>
      </c>
      <c r="K12" s="58">
        <f t="shared" si="1"/>
        <v>0.0025</v>
      </c>
      <c r="L12" s="58">
        <f t="shared" si="1"/>
        <v>0.0025</v>
      </c>
      <c r="M12" s="58">
        <f t="shared" si="1"/>
        <v>0.0025</v>
      </c>
    </row>
    <row r="13" spans="1:14" s="31" customFormat="1" ht="47.25">
      <c r="A13" s="18" t="s">
        <v>119</v>
      </c>
      <c r="B13" s="19" t="s">
        <v>120</v>
      </c>
      <c r="C13" s="9" t="s">
        <v>16</v>
      </c>
      <c r="D13" s="9" t="s">
        <v>12</v>
      </c>
      <c r="E13" s="9" t="s">
        <v>17</v>
      </c>
      <c r="F13" s="16">
        <v>0</v>
      </c>
      <c r="G13" s="45">
        <v>0.003</v>
      </c>
      <c r="H13" s="45">
        <v>0.0025</v>
      </c>
      <c r="I13" s="45">
        <v>0.0025</v>
      </c>
      <c r="J13" s="58">
        <f t="shared" si="1"/>
        <v>0.0025</v>
      </c>
      <c r="K13" s="58">
        <f t="shared" si="1"/>
        <v>0.0025</v>
      </c>
      <c r="L13" s="58">
        <f t="shared" si="1"/>
        <v>0.0025</v>
      </c>
      <c r="M13" s="58">
        <f t="shared" si="1"/>
        <v>0.0025</v>
      </c>
      <c r="N13" s="30"/>
    </row>
    <row r="14" spans="1:14" s="31" customFormat="1" ht="61.5" customHeight="1">
      <c r="A14" s="53" t="s">
        <v>121</v>
      </c>
      <c r="B14" s="48" t="s">
        <v>65</v>
      </c>
      <c r="C14" s="54"/>
      <c r="D14" s="49"/>
      <c r="E14" s="49"/>
      <c r="F14" s="16">
        <v>1</v>
      </c>
      <c r="G14" s="16">
        <v>0.9</v>
      </c>
      <c r="H14" s="16">
        <v>0.9408</v>
      </c>
      <c r="I14" s="16">
        <v>0.9408</v>
      </c>
      <c r="J14" s="33">
        <f t="shared" si="1"/>
        <v>0.9408</v>
      </c>
      <c r="K14" s="33">
        <f t="shared" si="1"/>
        <v>0.9408</v>
      </c>
      <c r="L14" s="33">
        <f t="shared" si="1"/>
        <v>0.9408</v>
      </c>
      <c r="M14" s="33">
        <f t="shared" si="1"/>
        <v>0.9408</v>
      </c>
      <c r="N14" s="30"/>
    </row>
    <row r="15" spans="1:14" s="31" customFormat="1" ht="31.5">
      <c r="A15" s="15" t="s">
        <v>122</v>
      </c>
      <c r="B15" s="19" t="s">
        <v>86</v>
      </c>
      <c r="C15" s="9" t="s">
        <v>16</v>
      </c>
      <c r="D15" s="9" t="s">
        <v>19</v>
      </c>
      <c r="E15" s="9" t="s">
        <v>8</v>
      </c>
      <c r="F15" s="16">
        <v>0.5</v>
      </c>
      <c r="G15" s="16">
        <v>0.5</v>
      </c>
      <c r="H15" s="16">
        <v>0.5151</v>
      </c>
      <c r="I15" s="16">
        <v>0.5151</v>
      </c>
      <c r="J15" s="33">
        <f t="shared" si="1"/>
        <v>0.5151</v>
      </c>
      <c r="K15" s="33">
        <f t="shared" si="1"/>
        <v>0.5151</v>
      </c>
      <c r="L15" s="33">
        <f t="shared" si="1"/>
        <v>0.5151</v>
      </c>
      <c r="M15" s="33">
        <f t="shared" si="1"/>
        <v>0.5151</v>
      </c>
      <c r="N15" s="30"/>
    </row>
    <row r="16" spans="1:14" s="31" customFormat="1" ht="47.25">
      <c r="A16" s="15" t="s">
        <v>123</v>
      </c>
      <c r="B16" s="19" t="s">
        <v>88</v>
      </c>
      <c r="C16" s="9" t="s">
        <v>22</v>
      </c>
      <c r="D16" s="9" t="s">
        <v>19</v>
      </c>
      <c r="E16" s="9" t="s">
        <v>8</v>
      </c>
      <c r="F16" s="16">
        <v>0.5</v>
      </c>
      <c r="G16" s="16">
        <v>0.4</v>
      </c>
      <c r="H16" s="16">
        <v>0.4257</v>
      </c>
      <c r="I16" s="16">
        <v>0.4257</v>
      </c>
      <c r="J16" s="33">
        <f t="shared" si="1"/>
        <v>0.4257</v>
      </c>
      <c r="K16" s="33">
        <f t="shared" si="1"/>
        <v>0.4257</v>
      </c>
      <c r="L16" s="33">
        <f t="shared" si="1"/>
        <v>0.4257</v>
      </c>
      <c r="M16" s="33">
        <f t="shared" si="1"/>
        <v>0.4257</v>
      </c>
      <c r="N16" s="30"/>
    </row>
    <row r="17" spans="1:14" s="31" customFormat="1" ht="75.75" customHeight="1">
      <c r="A17" s="25" t="s">
        <v>66</v>
      </c>
      <c r="B17" s="48" t="s">
        <v>67</v>
      </c>
      <c r="C17" s="54"/>
      <c r="D17" s="49"/>
      <c r="E17" s="49"/>
      <c r="F17" s="16">
        <v>2</v>
      </c>
      <c r="G17" s="16">
        <v>0</v>
      </c>
      <c r="H17" s="16">
        <v>0</v>
      </c>
      <c r="I17" s="16">
        <v>0</v>
      </c>
      <c r="J17" s="33">
        <f t="shared" si="1"/>
        <v>0</v>
      </c>
      <c r="K17" s="33">
        <f t="shared" si="1"/>
        <v>0</v>
      </c>
      <c r="L17" s="33">
        <f t="shared" si="1"/>
        <v>0</v>
      </c>
      <c r="M17" s="33">
        <f t="shared" si="1"/>
        <v>0</v>
      </c>
      <c r="N17" s="30"/>
    </row>
    <row r="18" spans="1:14" s="31" customFormat="1" ht="47.25">
      <c r="A18" s="8" t="s">
        <v>89</v>
      </c>
      <c r="B18" s="19" t="s">
        <v>51</v>
      </c>
      <c r="C18" s="9" t="s">
        <v>16</v>
      </c>
      <c r="D18" s="9" t="s">
        <v>12</v>
      </c>
      <c r="E18" s="9" t="s">
        <v>17</v>
      </c>
      <c r="F18" s="36">
        <v>0.048</v>
      </c>
      <c r="G18" s="16">
        <v>0</v>
      </c>
      <c r="H18" s="16">
        <v>0</v>
      </c>
      <c r="I18" s="16">
        <v>0</v>
      </c>
      <c r="J18" s="33">
        <f t="shared" si="1"/>
        <v>0</v>
      </c>
      <c r="K18" s="33">
        <f t="shared" si="1"/>
        <v>0</v>
      </c>
      <c r="L18" s="33">
        <f t="shared" si="1"/>
        <v>0</v>
      </c>
      <c r="M18" s="33">
        <f t="shared" si="1"/>
        <v>0</v>
      </c>
      <c r="N18" s="30"/>
    </row>
    <row r="19" spans="1:14" s="31" customFormat="1" ht="47.25">
      <c r="A19" s="8" t="s">
        <v>89</v>
      </c>
      <c r="B19" s="19" t="s">
        <v>51</v>
      </c>
      <c r="C19" s="9" t="s">
        <v>16</v>
      </c>
      <c r="D19" s="9" t="s">
        <v>19</v>
      </c>
      <c r="E19" s="9" t="s">
        <v>15</v>
      </c>
      <c r="F19" s="16">
        <v>2</v>
      </c>
      <c r="G19" s="16">
        <v>0</v>
      </c>
      <c r="H19" s="16">
        <v>0</v>
      </c>
      <c r="I19" s="16">
        <v>0</v>
      </c>
      <c r="J19" s="33">
        <f t="shared" si="1"/>
        <v>0</v>
      </c>
      <c r="K19" s="33">
        <f t="shared" si="1"/>
        <v>0</v>
      </c>
      <c r="L19" s="33">
        <f t="shared" si="1"/>
        <v>0</v>
      </c>
      <c r="M19" s="33">
        <f t="shared" si="1"/>
        <v>0</v>
      </c>
      <c r="N19" s="30"/>
    </row>
    <row r="20" spans="1:14" s="31" customFormat="1" ht="96.75" customHeight="1">
      <c r="A20" s="51" t="s">
        <v>124</v>
      </c>
      <c r="B20" s="48" t="s">
        <v>68</v>
      </c>
      <c r="C20" s="54"/>
      <c r="D20" s="49"/>
      <c r="E20" s="49"/>
      <c r="F20" s="16">
        <v>9.6</v>
      </c>
      <c r="G20" s="16">
        <v>9.3</v>
      </c>
      <c r="H20" s="16">
        <v>9.2893</v>
      </c>
      <c r="I20" s="16">
        <v>9.3203</v>
      </c>
      <c r="J20" s="33">
        <f t="shared" si="1"/>
        <v>9.3203</v>
      </c>
      <c r="K20" s="33">
        <f t="shared" si="1"/>
        <v>9.3203</v>
      </c>
      <c r="L20" s="33">
        <f t="shared" si="1"/>
        <v>9.3203</v>
      </c>
      <c r="M20" s="33">
        <f t="shared" si="1"/>
        <v>9.3203</v>
      </c>
      <c r="N20" s="30"/>
    </row>
    <row r="21" spans="1:13" s="28" customFormat="1" ht="63">
      <c r="A21" s="39" t="s">
        <v>125</v>
      </c>
      <c r="B21" s="19" t="s">
        <v>93</v>
      </c>
      <c r="C21" s="9" t="s">
        <v>10</v>
      </c>
      <c r="D21" s="9" t="s">
        <v>8</v>
      </c>
      <c r="E21" s="9" t="s">
        <v>30</v>
      </c>
      <c r="F21" s="16">
        <v>5.1</v>
      </c>
      <c r="G21" s="16">
        <v>5.4</v>
      </c>
      <c r="H21" s="16">
        <v>5.3828</v>
      </c>
      <c r="I21" s="16">
        <v>5.3828</v>
      </c>
      <c r="J21" s="33">
        <f t="shared" si="1"/>
        <v>5.3828</v>
      </c>
      <c r="K21" s="33">
        <f t="shared" si="1"/>
        <v>5.3828</v>
      </c>
      <c r="L21" s="33">
        <f t="shared" si="1"/>
        <v>5.3828</v>
      </c>
      <c r="M21" s="33">
        <f t="shared" si="1"/>
        <v>5.3828</v>
      </c>
    </row>
    <row r="22" spans="1:13" s="28" customFormat="1" ht="31.5">
      <c r="A22" s="8" t="s">
        <v>126</v>
      </c>
      <c r="B22" s="19" t="s">
        <v>93</v>
      </c>
      <c r="C22" s="9" t="s">
        <v>16</v>
      </c>
      <c r="D22" s="9" t="s">
        <v>8</v>
      </c>
      <c r="E22" s="9" t="s">
        <v>30</v>
      </c>
      <c r="F22" s="16">
        <v>2.7</v>
      </c>
      <c r="G22" s="16">
        <v>2.1</v>
      </c>
      <c r="H22" s="16">
        <v>2.1598</v>
      </c>
      <c r="I22" s="16">
        <v>2.1908</v>
      </c>
      <c r="J22" s="33">
        <f t="shared" si="1"/>
        <v>2.1908</v>
      </c>
      <c r="K22" s="33">
        <f t="shared" si="1"/>
        <v>2.1908</v>
      </c>
      <c r="L22" s="33">
        <f t="shared" si="1"/>
        <v>2.1908</v>
      </c>
      <c r="M22" s="33">
        <f t="shared" si="1"/>
        <v>2.1908</v>
      </c>
    </row>
    <row r="23" spans="1:13" s="28" customFormat="1" ht="31.5">
      <c r="A23" s="8" t="s">
        <v>127</v>
      </c>
      <c r="B23" s="19" t="s">
        <v>93</v>
      </c>
      <c r="C23" s="9" t="s">
        <v>14</v>
      </c>
      <c r="D23" s="9" t="s">
        <v>8</v>
      </c>
      <c r="E23" s="9" t="s">
        <v>30</v>
      </c>
      <c r="F23" s="16">
        <v>1.2</v>
      </c>
      <c r="G23" s="16">
        <v>1</v>
      </c>
      <c r="H23" s="16">
        <v>0.994</v>
      </c>
      <c r="I23" s="16">
        <v>0.994</v>
      </c>
      <c r="J23" s="33">
        <f t="shared" si="1"/>
        <v>0.994</v>
      </c>
      <c r="K23" s="33">
        <f t="shared" si="1"/>
        <v>0.994</v>
      </c>
      <c r="L23" s="33">
        <f t="shared" si="1"/>
        <v>0.994</v>
      </c>
      <c r="M23" s="33">
        <f t="shared" si="1"/>
        <v>0.994</v>
      </c>
    </row>
    <row r="24" spans="1:13" s="28" customFormat="1" ht="71.25" customHeight="1">
      <c r="A24" s="8" t="s">
        <v>128</v>
      </c>
      <c r="B24" s="19" t="s">
        <v>42</v>
      </c>
      <c r="C24" s="9" t="s">
        <v>10</v>
      </c>
      <c r="D24" s="9" t="s">
        <v>19</v>
      </c>
      <c r="E24" s="9" t="s">
        <v>19</v>
      </c>
      <c r="F24" s="16">
        <v>0.7</v>
      </c>
      <c r="G24" s="16">
        <v>0.8</v>
      </c>
      <c r="H24" s="16">
        <v>0.7527</v>
      </c>
      <c r="I24" s="16">
        <v>0.7527</v>
      </c>
      <c r="J24" s="33">
        <f t="shared" si="1"/>
        <v>0.7527</v>
      </c>
      <c r="K24" s="33">
        <f t="shared" si="1"/>
        <v>0.7527</v>
      </c>
      <c r="L24" s="33">
        <f t="shared" si="1"/>
        <v>0.7527</v>
      </c>
      <c r="M24" s="33">
        <f t="shared" si="1"/>
        <v>0.7527</v>
      </c>
    </row>
    <row r="25" spans="1:13" s="31" customFormat="1" ht="56.25">
      <c r="A25" s="56" t="s">
        <v>129</v>
      </c>
      <c r="B25" s="48" t="s">
        <v>69</v>
      </c>
      <c r="C25" s="54"/>
      <c r="D25" s="49"/>
      <c r="E25" s="49"/>
      <c r="F25" s="16">
        <v>0.1</v>
      </c>
      <c r="G25" s="16">
        <v>0.1</v>
      </c>
      <c r="H25" s="16">
        <v>0.1415</v>
      </c>
      <c r="I25" s="16">
        <v>0.1415</v>
      </c>
      <c r="J25" s="33">
        <f t="shared" si="1"/>
        <v>0.1415</v>
      </c>
      <c r="K25" s="33">
        <f t="shared" si="1"/>
        <v>0.1415</v>
      </c>
      <c r="L25" s="33">
        <f t="shared" si="1"/>
        <v>0.1415</v>
      </c>
      <c r="M25" s="33">
        <f t="shared" si="1"/>
        <v>0.1415</v>
      </c>
    </row>
    <row r="26" spans="1:13" s="28" customFormat="1" ht="31.5">
      <c r="A26" s="8" t="s">
        <v>58</v>
      </c>
      <c r="B26" s="19" t="s">
        <v>43</v>
      </c>
      <c r="C26" s="9" t="s">
        <v>16</v>
      </c>
      <c r="D26" s="9" t="s">
        <v>20</v>
      </c>
      <c r="E26" s="9" t="s">
        <v>20</v>
      </c>
      <c r="F26" s="16">
        <v>0.1</v>
      </c>
      <c r="G26" s="16">
        <v>0.1</v>
      </c>
      <c r="H26" s="16">
        <v>0.1415</v>
      </c>
      <c r="I26" s="16">
        <v>0.1415</v>
      </c>
      <c r="J26" s="33">
        <f t="shared" si="1"/>
        <v>0.1415</v>
      </c>
      <c r="K26" s="33">
        <f t="shared" si="1"/>
        <v>0.1415</v>
      </c>
      <c r="L26" s="33">
        <f t="shared" si="1"/>
        <v>0.1415</v>
      </c>
      <c r="M26" s="33">
        <f t="shared" si="1"/>
        <v>0.1415</v>
      </c>
    </row>
    <row r="27" spans="1:14" s="31" customFormat="1" ht="56.25">
      <c r="A27" s="57" t="s">
        <v>130</v>
      </c>
      <c r="B27" s="48" t="s">
        <v>70</v>
      </c>
      <c r="C27" s="54"/>
      <c r="D27" s="49"/>
      <c r="E27" s="49"/>
      <c r="F27" s="16">
        <v>10.6</v>
      </c>
      <c r="G27" s="16">
        <v>11.3</v>
      </c>
      <c r="H27" s="16">
        <v>11.3884</v>
      </c>
      <c r="I27" s="16">
        <v>11.4541</v>
      </c>
      <c r="J27" s="33">
        <f t="shared" si="1"/>
        <v>11.4541</v>
      </c>
      <c r="K27" s="33">
        <f t="shared" si="1"/>
        <v>11.4541</v>
      </c>
      <c r="L27" s="33">
        <f t="shared" si="1"/>
        <v>11.4541</v>
      </c>
      <c r="M27" s="33">
        <f t="shared" si="1"/>
        <v>11.4541</v>
      </c>
      <c r="N27" s="30"/>
    </row>
    <row r="28" spans="1:14" s="28" customFormat="1" ht="47.25">
      <c r="A28" s="18" t="s">
        <v>56</v>
      </c>
      <c r="B28" s="19" t="s">
        <v>44</v>
      </c>
      <c r="C28" s="9" t="s">
        <v>22</v>
      </c>
      <c r="D28" s="9" t="s">
        <v>21</v>
      </c>
      <c r="E28" s="9" t="s">
        <v>8</v>
      </c>
      <c r="F28" s="16">
        <v>7.9</v>
      </c>
      <c r="G28" s="16">
        <v>8.3</v>
      </c>
      <c r="H28" s="16">
        <v>8.4324</v>
      </c>
      <c r="I28" s="16">
        <v>8.4981</v>
      </c>
      <c r="J28" s="33">
        <f aca="true" t="shared" si="2" ref="J28:M47">I28</f>
        <v>8.4981</v>
      </c>
      <c r="K28" s="33">
        <f t="shared" si="2"/>
        <v>8.4981</v>
      </c>
      <c r="L28" s="33">
        <f t="shared" si="2"/>
        <v>8.4981</v>
      </c>
      <c r="M28" s="33">
        <f t="shared" si="2"/>
        <v>8.4981</v>
      </c>
      <c r="N28" s="29"/>
    </row>
    <row r="29" spans="1:14" s="28" customFormat="1" ht="63">
      <c r="A29" s="8" t="s">
        <v>47</v>
      </c>
      <c r="B29" s="19" t="s">
        <v>48</v>
      </c>
      <c r="C29" s="9" t="s">
        <v>22</v>
      </c>
      <c r="D29" s="9" t="s">
        <v>21</v>
      </c>
      <c r="E29" s="9" t="s">
        <v>8</v>
      </c>
      <c r="F29" s="16">
        <v>0.1</v>
      </c>
      <c r="G29" s="16">
        <v>0.1</v>
      </c>
      <c r="H29" s="16">
        <v>0.1321</v>
      </c>
      <c r="I29" s="16">
        <v>0.1321</v>
      </c>
      <c r="J29" s="33">
        <f t="shared" si="2"/>
        <v>0.1321</v>
      </c>
      <c r="K29" s="33">
        <f t="shared" si="2"/>
        <v>0.1321</v>
      </c>
      <c r="L29" s="33">
        <f t="shared" si="2"/>
        <v>0.1321</v>
      </c>
      <c r="M29" s="33">
        <f t="shared" si="2"/>
        <v>0.1321</v>
      </c>
      <c r="N29" s="29"/>
    </row>
    <row r="30" spans="1:13" ht="78.75">
      <c r="A30" s="8" t="s">
        <v>45</v>
      </c>
      <c r="B30" s="19" t="s">
        <v>46</v>
      </c>
      <c r="C30" s="9" t="s">
        <v>22</v>
      </c>
      <c r="D30" s="9" t="s">
        <v>21</v>
      </c>
      <c r="E30" s="9" t="s">
        <v>8</v>
      </c>
      <c r="F30" s="16">
        <v>0.3</v>
      </c>
      <c r="G30" s="16">
        <v>0.3</v>
      </c>
      <c r="H30" s="16">
        <v>0.3142</v>
      </c>
      <c r="I30" s="16">
        <v>0.3142</v>
      </c>
      <c r="J30" s="33">
        <f t="shared" si="2"/>
        <v>0.3142</v>
      </c>
      <c r="K30" s="33">
        <f t="shared" si="2"/>
        <v>0.3142</v>
      </c>
      <c r="L30" s="33">
        <f t="shared" si="2"/>
        <v>0.3142</v>
      </c>
      <c r="M30" s="33">
        <f t="shared" si="2"/>
        <v>0.3142</v>
      </c>
    </row>
    <row r="31" spans="1:13" s="28" customFormat="1" ht="63">
      <c r="A31" s="8" t="s">
        <v>131</v>
      </c>
      <c r="B31" s="19" t="s">
        <v>132</v>
      </c>
      <c r="C31" s="9" t="s">
        <v>22</v>
      </c>
      <c r="D31" s="9" t="s">
        <v>21</v>
      </c>
      <c r="E31" s="9" t="s">
        <v>8</v>
      </c>
      <c r="F31" s="16">
        <v>2.3</v>
      </c>
      <c r="G31" s="16">
        <v>2.5</v>
      </c>
      <c r="H31" s="16">
        <v>2.5097</v>
      </c>
      <c r="I31" s="16">
        <v>2.5097</v>
      </c>
      <c r="J31" s="33">
        <f t="shared" si="2"/>
        <v>2.5097</v>
      </c>
      <c r="K31" s="33">
        <f t="shared" si="2"/>
        <v>2.5097</v>
      </c>
      <c r="L31" s="33">
        <f t="shared" si="2"/>
        <v>2.5097</v>
      </c>
      <c r="M31" s="33">
        <f t="shared" si="2"/>
        <v>2.5097</v>
      </c>
    </row>
    <row r="32" spans="1:13" s="28" customFormat="1" ht="47.25">
      <c r="A32" s="8" t="s">
        <v>94</v>
      </c>
      <c r="B32" s="19" t="s">
        <v>95</v>
      </c>
      <c r="C32" s="9" t="s">
        <v>22</v>
      </c>
      <c r="D32" s="9" t="s">
        <v>21</v>
      </c>
      <c r="E32" s="9" t="s">
        <v>8</v>
      </c>
      <c r="F32" s="45">
        <v>0.002</v>
      </c>
      <c r="G32" s="16">
        <v>0</v>
      </c>
      <c r="H32" s="16">
        <v>0</v>
      </c>
      <c r="I32" s="16"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</row>
    <row r="33" spans="1:13" s="11" customFormat="1" ht="59.25" customHeight="1">
      <c r="A33" s="56" t="s">
        <v>54</v>
      </c>
      <c r="B33" s="48" t="s">
        <v>173</v>
      </c>
      <c r="C33" s="49"/>
      <c r="D33" s="49"/>
      <c r="E33" s="48"/>
      <c r="F33" s="16">
        <v>0.2</v>
      </c>
      <c r="G33" s="16">
        <v>0</v>
      </c>
      <c r="H33" s="16">
        <v>0</v>
      </c>
      <c r="I33" s="16">
        <v>0</v>
      </c>
      <c r="J33" s="33">
        <f t="shared" si="2"/>
        <v>0</v>
      </c>
      <c r="K33" s="33">
        <f t="shared" si="2"/>
        <v>0</v>
      </c>
      <c r="L33" s="33">
        <f t="shared" si="2"/>
        <v>0</v>
      </c>
      <c r="M33" s="33">
        <f t="shared" si="2"/>
        <v>0</v>
      </c>
    </row>
    <row r="34" spans="1:13" ht="38.25" customHeight="1">
      <c r="A34" s="8" t="s">
        <v>80</v>
      </c>
      <c r="B34" s="19" t="s">
        <v>49</v>
      </c>
      <c r="C34" s="9" t="s">
        <v>16</v>
      </c>
      <c r="D34" s="9" t="s">
        <v>21</v>
      </c>
      <c r="E34" s="9" t="s">
        <v>8</v>
      </c>
      <c r="F34" s="16">
        <v>0.1</v>
      </c>
      <c r="G34" s="16">
        <v>0</v>
      </c>
      <c r="H34" s="16">
        <v>0</v>
      </c>
      <c r="I34" s="16">
        <v>0</v>
      </c>
      <c r="J34" s="33">
        <f t="shared" si="2"/>
        <v>0</v>
      </c>
      <c r="K34" s="33">
        <f t="shared" si="2"/>
        <v>0</v>
      </c>
      <c r="L34" s="33">
        <f t="shared" si="2"/>
        <v>0</v>
      </c>
      <c r="M34" s="33">
        <f t="shared" si="2"/>
        <v>0</v>
      </c>
    </row>
    <row r="35" spans="1:13" ht="38.25" customHeight="1">
      <c r="A35" s="8" t="s">
        <v>80</v>
      </c>
      <c r="B35" s="19" t="s">
        <v>49</v>
      </c>
      <c r="C35" s="9" t="s">
        <v>16</v>
      </c>
      <c r="D35" s="9" t="s">
        <v>24</v>
      </c>
      <c r="E35" s="9" t="s">
        <v>26</v>
      </c>
      <c r="F35" s="16">
        <v>0.1</v>
      </c>
      <c r="G35" s="16">
        <v>0</v>
      </c>
      <c r="H35" s="16">
        <v>0</v>
      </c>
      <c r="I35" s="16">
        <v>0</v>
      </c>
      <c r="J35" s="33">
        <f t="shared" si="2"/>
        <v>0</v>
      </c>
      <c r="K35" s="33">
        <f t="shared" si="2"/>
        <v>0</v>
      </c>
      <c r="L35" s="33">
        <f t="shared" si="2"/>
        <v>0</v>
      </c>
      <c r="M35" s="33">
        <f t="shared" si="2"/>
        <v>0</v>
      </c>
    </row>
    <row r="36" spans="1:14" s="31" customFormat="1" ht="56.25">
      <c r="A36" s="51" t="s">
        <v>133</v>
      </c>
      <c r="B36" s="48" t="s">
        <v>78</v>
      </c>
      <c r="C36" s="54"/>
      <c r="D36" s="49"/>
      <c r="E36" s="49"/>
      <c r="F36" s="16">
        <v>6.9</v>
      </c>
      <c r="G36" s="16">
        <v>5.3</v>
      </c>
      <c r="H36" s="16">
        <v>5.3174</v>
      </c>
      <c r="I36" s="16">
        <v>5.3554</v>
      </c>
      <c r="J36" s="33">
        <f t="shared" si="2"/>
        <v>5.3554</v>
      </c>
      <c r="K36" s="33">
        <f t="shared" si="2"/>
        <v>5.3554</v>
      </c>
      <c r="L36" s="33">
        <f t="shared" si="2"/>
        <v>5.3554</v>
      </c>
      <c r="M36" s="33">
        <f t="shared" si="2"/>
        <v>5.3554</v>
      </c>
      <c r="N36" s="30"/>
    </row>
    <row r="37" spans="1:14" s="28" customFormat="1" ht="63">
      <c r="A37" s="18" t="s">
        <v>74</v>
      </c>
      <c r="B37" s="19" t="s">
        <v>50</v>
      </c>
      <c r="C37" s="9" t="s">
        <v>10</v>
      </c>
      <c r="D37" s="9" t="s">
        <v>25</v>
      </c>
      <c r="E37" s="9" t="s">
        <v>8</v>
      </c>
      <c r="F37" s="16">
        <v>2.3</v>
      </c>
      <c r="G37" s="16">
        <v>2.6</v>
      </c>
      <c r="H37" s="16">
        <v>2.6233</v>
      </c>
      <c r="I37" s="16">
        <v>2.6233</v>
      </c>
      <c r="J37" s="33">
        <f t="shared" si="2"/>
        <v>2.6233</v>
      </c>
      <c r="K37" s="33">
        <f t="shared" si="2"/>
        <v>2.6233</v>
      </c>
      <c r="L37" s="33">
        <f t="shared" si="2"/>
        <v>2.6233</v>
      </c>
      <c r="M37" s="33">
        <f t="shared" si="2"/>
        <v>2.6233</v>
      </c>
      <c r="N37" s="29"/>
    </row>
    <row r="38" spans="1:14" s="28" customFormat="1" ht="31.5" customHeight="1">
      <c r="A38" s="8" t="s">
        <v>75</v>
      </c>
      <c r="B38" s="19" t="s">
        <v>50</v>
      </c>
      <c r="C38" s="9" t="s">
        <v>16</v>
      </c>
      <c r="D38" s="9" t="s">
        <v>25</v>
      </c>
      <c r="E38" s="9" t="s">
        <v>8</v>
      </c>
      <c r="F38" s="16">
        <v>1.1</v>
      </c>
      <c r="G38" s="16">
        <v>1.3</v>
      </c>
      <c r="H38" s="16">
        <v>1.3137</v>
      </c>
      <c r="I38" s="16">
        <v>1.3517</v>
      </c>
      <c r="J38" s="33">
        <f t="shared" si="2"/>
        <v>1.3517</v>
      </c>
      <c r="K38" s="33">
        <f t="shared" si="2"/>
        <v>1.3517</v>
      </c>
      <c r="L38" s="33">
        <f t="shared" si="2"/>
        <v>1.3517</v>
      </c>
      <c r="M38" s="33">
        <f t="shared" si="2"/>
        <v>1.3517</v>
      </c>
      <c r="N38" s="29"/>
    </row>
    <row r="39" spans="1:14" s="28" customFormat="1" ht="31.5">
      <c r="A39" s="8" t="s">
        <v>76</v>
      </c>
      <c r="B39" s="19" t="s">
        <v>50</v>
      </c>
      <c r="C39" s="9" t="s">
        <v>14</v>
      </c>
      <c r="D39" s="9" t="s">
        <v>25</v>
      </c>
      <c r="E39" s="9" t="s">
        <v>8</v>
      </c>
      <c r="F39" s="16">
        <v>0.9</v>
      </c>
      <c r="G39" s="16">
        <v>0.9</v>
      </c>
      <c r="H39" s="16">
        <v>0.8804</v>
      </c>
      <c r="I39" s="16">
        <v>0.8804</v>
      </c>
      <c r="J39" s="33">
        <f t="shared" si="2"/>
        <v>0.8804</v>
      </c>
      <c r="K39" s="33">
        <f t="shared" si="2"/>
        <v>0.8804</v>
      </c>
      <c r="L39" s="33">
        <f t="shared" si="2"/>
        <v>0.8804</v>
      </c>
      <c r="M39" s="33">
        <f t="shared" si="2"/>
        <v>0.8804</v>
      </c>
      <c r="N39" s="29"/>
    </row>
    <row r="40" spans="1:14" s="28" customFormat="1" ht="31.5">
      <c r="A40" s="8" t="s">
        <v>77</v>
      </c>
      <c r="B40" s="19" t="s">
        <v>134</v>
      </c>
      <c r="C40" s="9" t="s">
        <v>16</v>
      </c>
      <c r="D40" s="9" t="s">
        <v>25</v>
      </c>
      <c r="E40" s="9" t="s">
        <v>9</v>
      </c>
      <c r="F40" s="16">
        <v>0.5</v>
      </c>
      <c r="G40" s="16">
        <v>0.5</v>
      </c>
      <c r="H40" s="16">
        <v>0.5</v>
      </c>
      <c r="I40" s="16">
        <v>0.5</v>
      </c>
      <c r="J40" s="33">
        <f t="shared" si="2"/>
        <v>0.5</v>
      </c>
      <c r="K40" s="33">
        <f t="shared" si="2"/>
        <v>0.5</v>
      </c>
      <c r="L40" s="33">
        <f t="shared" si="2"/>
        <v>0.5</v>
      </c>
      <c r="M40" s="33">
        <f t="shared" si="2"/>
        <v>0.5</v>
      </c>
      <c r="N40" s="29"/>
    </row>
    <row r="41" spans="1:14" s="28" customFormat="1" ht="47.25">
      <c r="A41" s="44" t="s">
        <v>158</v>
      </c>
      <c r="B41" s="19" t="s">
        <v>159</v>
      </c>
      <c r="C41" s="9" t="s">
        <v>160</v>
      </c>
      <c r="D41" s="9" t="s">
        <v>25</v>
      </c>
      <c r="E41" s="9" t="s">
        <v>9</v>
      </c>
      <c r="F41" s="16">
        <v>1</v>
      </c>
      <c r="G41" s="16">
        <v>0</v>
      </c>
      <c r="H41" s="16">
        <v>0</v>
      </c>
      <c r="I41" s="16">
        <v>0</v>
      </c>
      <c r="J41" s="33">
        <f t="shared" si="2"/>
        <v>0</v>
      </c>
      <c r="K41" s="33">
        <f t="shared" si="2"/>
        <v>0</v>
      </c>
      <c r="L41" s="33">
        <f t="shared" si="2"/>
        <v>0</v>
      </c>
      <c r="M41" s="33">
        <f t="shared" si="2"/>
        <v>0</v>
      </c>
      <c r="N41" s="29"/>
    </row>
    <row r="42" spans="1:14" s="28" customFormat="1" ht="47.25">
      <c r="A42" s="44" t="s">
        <v>161</v>
      </c>
      <c r="B42" s="19" t="s">
        <v>162</v>
      </c>
      <c r="C42" s="9" t="s">
        <v>160</v>
      </c>
      <c r="D42" s="9" t="s">
        <v>25</v>
      </c>
      <c r="E42" s="9" t="s">
        <v>9</v>
      </c>
      <c r="F42" s="16">
        <v>0.5</v>
      </c>
      <c r="G42" s="16">
        <v>0</v>
      </c>
      <c r="H42" s="16">
        <v>0</v>
      </c>
      <c r="I42" s="16">
        <v>0</v>
      </c>
      <c r="J42" s="33">
        <f t="shared" si="2"/>
        <v>0</v>
      </c>
      <c r="K42" s="33">
        <f t="shared" si="2"/>
        <v>0</v>
      </c>
      <c r="L42" s="33">
        <f t="shared" si="2"/>
        <v>0</v>
      </c>
      <c r="M42" s="33">
        <f t="shared" si="2"/>
        <v>0</v>
      </c>
      <c r="N42" s="29"/>
    </row>
    <row r="43" spans="1:14" s="28" customFormat="1" ht="47.25">
      <c r="A43" s="44" t="s">
        <v>163</v>
      </c>
      <c r="B43" s="19" t="s">
        <v>164</v>
      </c>
      <c r="C43" s="9" t="s">
        <v>160</v>
      </c>
      <c r="D43" s="9" t="s">
        <v>25</v>
      </c>
      <c r="E43" s="9" t="s">
        <v>9</v>
      </c>
      <c r="F43" s="16">
        <v>0.3</v>
      </c>
      <c r="G43" s="16">
        <v>0</v>
      </c>
      <c r="H43" s="16">
        <v>0</v>
      </c>
      <c r="I43" s="16">
        <v>0</v>
      </c>
      <c r="J43" s="33">
        <f t="shared" si="2"/>
        <v>0</v>
      </c>
      <c r="K43" s="33">
        <f t="shared" si="2"/>
        <v>0</v>
      </c>
      <c r="L43" s="33">
        <f t="shared" si="2"/>
        <v>0</v>
      </c>
      <c r="M43" s="33">
        <f t="shared" si="2"/>
        <v>0</v>
      </c>
      <c r="N43" s="29"/>
    </row>
    <row r="44" spans="1:14" s="28" customFormat="1" ht="28.5" customHeight="1">
      <c r="A44" s="44" t="s">
        <v>165</v>
      </c>
      <c r="B44" s="19" t="s">
        <v>166</v>
      </c>
      <c r="C44" s="9" t="s">
        <v>160</v>
      </c>
      <c r="D44" s="9" t="s">
        <v>25</v>
      </c>
      <c r="E44" s="9" t="s">
        <v>9</v>
      </c>
      <c r="F44" s="16">
        <v>0.3</v>
      </c>
      <c r="G44" s="16">
        <v>0</v>
      </c>
      <c r="H44" s="16">
        <v>0</v>
      </c>
      <c r="I44" s="16">
        <v>0</v>
      </c>
      <c r="J44" s="33">
        <f t="shared" si="2"/>
        <v>0</v>
      </c>
      <c r="K44" s="33">
        <f t="shared" si="2"/>
        <v>0</v>
      </c>
      <c r="L44" s="33">
        <f t="shared" si="2"/>
        <v>0</v>
      </c>
      <c r="M44" s="33">
        <f t="shared" si="2"/>
        <v>0</v>
      </c>
      <c r="N44" s="29"/>
    </row>
    <row r="45" spans="1:14" s="31" customFormat="1" ht="78.75" customHeight="1">
      <c r="A45" s="51" t="s">
        <v>135</v>
      </c>
      <c r="B45" s="48" t="s">
        <v>64</v>
      </c>
      <c r="C45" s="54"/>
      <c r="D45" s="49"/>
      <c r="E45" s="49"/>
      <c r="F45" s="16">
        <v>0.2</v>
      </c>
      <c r="G45" s="16">
        <v>0.4</v>
      </c>
      <c r="H45" s="16">
        <v>0.6393</v>
      </c>
      <c r="I45" s="16">
        <v>0.4397</v>
      </c>
      <c r="J45" s="33">
        <f t="shared" si="2"/>
        <v>0.4397</v>
      </c>
      <c r="K45" s="33">
        <f t="shared" si="2"/>
        <v>0.4397</v>
      </c>
      <c r="L45" s="33">
        <f t="shared" si="2"/>
        <v>0.4397</v>
      </c>
      <c r="M45" s="33">
        <f t="shared" si="2"/>
        <v>0.4397</v>
      </c>
      <c r="N45" s="30"/>
    </row>
    <row r="46" spans="1:13" s="28" customFormat="1" ht="47.25">
      <c r="A46" s="8" t="s">
        <v>63</v>
      </c>
      <c r="B46" s="19" t="s">
        <v>41</v>
      </c>
      <c r="C46" s="9" t="s">
        <v>16</v>
      </c>
      <c r="D46" s="9" t="s">
        <v>12</v>
      </c>
      <c r="E46" s="9" t="s">
        <v>18</v>
      </c>
      <c r="F46" s="16">
        <v>0.2</v>
      </c>
      <c r="G46" s="16">
        <v>0.4</v>
      </c>
      <c r="H46" s="16">
        <v>0.6393</v>
      </c>
      <c r="I46" s="16">
        <v>0.4397</v>
      </c>
      <c r="J46" s="33">
        <f t="shared" si="2"/>
        <v>0.4397</v>
      </c>
      <c r="K46" s="33">
        <f t="shared" si="2"/>
        <v>0.4397</v>
      </c>
      <c r="L46" s="33">
        <f t="shared" si="2"/>
        <v>0.4397</v>
      </c>
      <c r="M46" s="33">
        <f t="shared" si="2"/>
        <v>0.4397</v>
      </c>
    </row>
    <row r="47" spans="1:13" s="31" customFormat="1" ht="75" customHeight="1">
      <c r="A47" s="51" t="s">
        <v>90</v>
      </c>
      <c r="B47" s="48" t="s">
        <v>91</v>
      </c>
      <c r="C47" s="32"/>
      <c r="D47" s="49"/>
      <c r="E47" s="49"/>
      <c r="F47" s="16">
        <v>0.4</v>
      </c>
      <c r="G47" s="16">
        <v>0.1</v>
      </c>
      <c r="H47" s="16">
        <v>0.3288</v>
      </c>
      <c r="I47" s="16">
        <v>0.412</v>
      </c>
      <c r="J47" s="33">
        <f t="shared" si="2"/>
        <v>0.412</v>
      </c>
      <c r="K47" s="33">
        <f t="shared" si="2"/>
        <v>0.412</v>
      </c>
      <c r="L47" s="33">
        <f t="shared" si="2"/>
        <v>0.412</v>
      </c>
      <c r="M47" s="33">
        <f t="shared" si="2"/>
        <v>0.412</v>
      </c>
    </row>
    <row r="48" spans="1:14" s="28" customFormat="1" ht="31.5">
      <c r="A48" s="39" t="s">
        <v>136</v>
      </c>
      <c r="B48" s="19" t="s">
        <v>137</v>
      </c>
      <c r="C48" s="9" t="s">
        <v>16</v>
      </c>
      <c r="D48" s="9" t="s">
        <v>19</v>
      </c>
      <c r="E48" s="9" t="s">
        <v>9</v>
      </c>
      <c r="F48" s="16">
        <v>0.4</v>
      </c>
      <c r="G48" s="16">
        <v>0.1</v>
      </c>
      <c r="H48" s="16">
        <v>0.3288</v>
      </c>
      <c r="I48" s="16">
        <v>0.412</v>
      </c>
      <c r="J48" s="33">
        <f aca="true" t="shared" si="3" ref="J48:M52">I48</f>
        <v>0.412</v>
      </c>
      <c r="K48" s="33">
        <f t="shared" si="3"/>
        <v>0.412</v>
      </c>
      <c r="L48" s="33">
        <f t="shared" si="3"/>
        <v>0.412</v>
      </c>
      <c r="M48" s="33">
        <f t="shared" si="3"/>
        <v>0.412</v>
      </c>
      <c r="N48" s="29"/>
    </row>
    <row r="49" spans="1:14" s="31" customFormat="1" ht="78.75" customHeight="1">
      <c r="A49" s="56" t="s">
        <v>138</v>
      </c>
      <c r="B49" s="48" t="s">
        <v>84</v>
      </c>
      <c r="C49" s="32"/>
      <c r="D49" s="49"/>
      <c r="E49" s="49"/>
      <c r="F49" s="16">
        <v>0.2</v>
      </c>
      <c r="G49" s="16">
        <v>0.2</v>
      </c>
      <c r="H49" s="16">
        <v>0.171</v>
      </c>
      <c r="I49" s="16">
        <v>0.171</v>
      </c>
      <c r="J49" s="33">
        <f t="shared" si="3"/>
        <v>0.171</v>
      </c>
      <c r="K49" s="33">
        <f t="shared" si="3"/>
        <v>0.171</v>
      </c>
      <c r="L49" s="33">
        <f t="shared" si="3"/>
        <v>0.171</v>
      </c>
      <c r="M49" s="33">
        <f t="shared" si="3"/>
        <v>0.171</v>
      </c>
      <c r="N49" s="30"/>
    </row>
    <row r="50" spans="1:14" s="28" customFormat="1" ht="47.25">
      <c r="A50" s="18" t="s">
        <v>83</v>
      </c>
      <c r="B50" s="19" t="s">
        <v>85</v>
      </c>
      <c r="C50" s="9" t="s">
        <v>16</v>
      </c>
      <c r="D50" s="9" t="s">
        <v>15</v>
      </c>
      <c r="E50" s="9" t="s">
        <v>84</v>
      </c>
      <c r="F50" s="16">
        <v>0.2</v>
      </c>
      <c r="G50" s="16">
        <v>0.2</v>
      </c>
      <c r="H50" s="16">
        <v>0.171</v>
      </c>
      <c r="I50" s="16">
        <v>0.171</v>
      </c>
      <c r="J50" s="33">
        <f t="shared" si="3"/>
        <v>0.171</v>
      </c>
      <c r="K50" s="33">
        <f t="shared" si="3"/>
        <v>0.171</v>
      </c>
      <c r="L50" s="33">
        <f t="shared" si="3"/>
        <v>0.171</v>
      </c>
      <c r="M50" s="33">
        <f t="shared" si="3"/>
        <v>0.171</v>
      </c>
      <c r="N50" s="29"/>
    </row>
    <row r="51" spans="1:13" s="31" customFormat="1" ht="56.25">
      <c r="A51" s="59" t="s">
        <v>139</v>
      </c>
      <c r="B51" s="48" t="s">
        <v>59</v>
      </c>
      <c r="C51" s="32"/>
      <c r="D51" s="23"/>
      <c r="E51" s="23"/>
      <c r="F51" s="16">
        <v>1.1</v>
      </c>
      <c r="G51" s="16">
        <v>1</v>
      </c>
      <c r="H51" s="16">
        <v>1.0206</v>
      </c>
      <c r="I51" s="16">
        <v>1.0206</v>
      </c>
      <c r="J51" s="33">
        <f t="shared" si="3"/>
        <v>1.0206</v>
      </c>
      <c r="K51" s="33">
        <f t="shared" si="3"/>
        <v>1.0206</v>
      </c>
      <c r="L51" s="33">
        <f t="shared" si="3"/>
        <v>1.0206</v>
      </c>
      <c r="M51" s="33">
        <f t="shared" si="3"/>
        <v>1.0206</v>
      </c>
    </row>
    <row r="52" spans="1:13" s="28" customFormat="1" ht="31.5">
      <c r="A52" s="8" t="s">
        <v>53</v>
      </c>
      <c r="B52" s="19" t="s">
        <v>31</v>
      </c>
      <c r="C52" s="6">
        <v>200</v>
      </c>
      <c r="D52" s="5" t="s">
        <v>8</v>
      </c>
      <c r="E52" s="5" t="s">
        <v>30</v>
      </c>
      <c r="F52" s="16">
        <v>0.3</v>
      </c>
      <c r="G52" s="16">
        <v>0.3</v>
      </c>
      <c r="H52" s="16">
        <v>0.2884</v>
      </c>
      <c r="I52" s="16">
        <v>0.2884</v>
      </c>
      <c r="J52" s="33">
        <f t="shared" si="3"/>
        <v>0.2884</v>
      </c>
      <c r="K52" s="33">
        <f t="shared" si="3"/>
        <v>0.2884</v>
      </c>
      <c r="L52" s="33">
        <f t="shared" si="3"/>
        <v>0.2884</v>
      </c>
      <c r="M52" s="33">
        <f t="shared" si="3"/>
        <v>0.2884</v>
      </c>
    </row>
    <row r="53" spans="1:13" s="28" customFormat="1" ht="35.25" customHeight="1">
      <c r="A53" s="8" t="s">
        <v>100</v>
      </c>
      <c r="B53" s="19" t="s">
        <v>31</v>
      </c>
      <c r="C53" s="9" t="s">
        <v>14</v>
      </c>
      <c r="D53" s="5" t="s">
        <v>8</v>
      </c>
      <c r="E53" s="5" t="s">
        <v>30</v>
      </c>
      <c r="F53" s="16">
        <v>0</v>
      </c>
      <c r="G53" s="36">
        <v>0.01</v>
      </c>
      <c r="H53" s="36">
        <v>0.0098</v>
      </c>
      <c r="I53" s="36">
        <v>0.0098</v>
      </c>
      <c r="J53" s="36">
        <v>0.0098</v>
      </c>
      <c r="K53" s="36">
        <v>0.0098</v>
      </c>
      <c r="L53" s="36">
        <v>0.0098</v>
      </c>
      <c r="M53" s="36">
        <v>0.0098</v>
      </c>
    </row>
    <row r="54" spans="1:13" s="28" customFormat="1" ht="47.25">
      <c r="A54" s="20" t="s">
        <v>81</v>
      </c>
      <c r="B54" s="24" t="s">
        <v>33</v>
      </c>
      <c r="C54" s="9" t="s">
        <v>16</v>
      </c>
      <c r="D54" s="9" t="s">
        <v>8</v>
      </c>
      <c r="E54" s="9" t="s">
        <v>30</v>
      </c>
      <c r="F54" s="16">
        <v>0.3</v>
      </c>
      <c r="G54" s="16">
        <v>0.2</v>
      </c>
      <c r="H54" s="16">
        <v>0.2358</v>
      </c>
      <c r="I54" s="16">
        <v>0.2358</v>
      </c>
      <c r="J54" s="33">
        <f aca="true" t="shared" si="4" ref="J54:M66">I54</f>
        <v>0.2358</v>
      </c>
      <c r="K54" s="33">
        <f t="shared" si="4"/>
        <v>0.2358</v>
      </c>
      <c r="L54" s="33">
        <f t="shared" si="4"/>
        <v>0.2358</v>
      </c>
      <c r="M54" s="33">
        <f t="shared" si="4"/>
        <v>0.2358</v>
      </c>
    </row>
    <row r="55" spans="1:13" s="28" customFormat="1" ht="31.5">
      <c r="A55" s="8" t="s">
        <v>71</v>
      </c>
      <c r="B55" s="19" t="s">
        <v>32</v>
      </c>
      <c r="C55" s="9" t="s">
        <v>23</v>
      </c>
      <c r="D55" s="9" t="s">
        <v>24</v>
      </c>
      <c r="E55" s="9" t="s">
        <v>8</v>
      </c>
      <c r="F55" s="16">
        <v>0.5</v>
      </c>
      <c r="G55" s="16">
        <v>0.5</v>
      </c>
      <c r="H55" s="16">
        <v>0.4866</v>
      </c>
      <c r="I55" s="16">
        <v>0.4866</v>
      </c>
      <c r="J55" s="33">
        <f t="shared" si="4"/>
        <v>0.4866</v>
      </c>
      <c r="K55" s="33">
        <f t="shared" si="4"/>
        <v>0.4866</v>
      </c>
      <c r="L55" s="33">
        <f t="shared" si="4"/>
        <v>0.4866</v>
      </c>
      <c r="M55" s="33">
        <f t="shared" si="4"/>
        <v>0.4866</v>
      </c>
    </row>
    <row r="56" spans="1:13" s="31" customFormat="1" ht="75">
      <c r="A56" s="51" t="s">
        <v>108</v>
      </c>
      <c r="B56" s="48" t="s">
        <v>109</v>
      </c>
      <c r="C56" s="54"/>
      <c r="D56" s="49"/>
      <c r="E56" s="49"/>
      <c r="F56" s="16">
        <v>0.1</v>
      </c>
      <c r="G56" s="16">
        <v>1.9</v>
      </c>
      <c r="H56" s="16">
        <v>2.1346</v>
      </c>
      <c r="I56" s="16">
        <v>2.3078</v>
      </c>
      <c r="J56" s="33">
        <f t="shared" si="4"/>
        <v>2.3078</v>
      </c>
      <c r="K56" s="33">
        <f t="shared" si="4"/>
        <v>2.3078</v>
      </c>
      <c r="L56" s="33">
        <f t="shared" si="4"/>
        <v>2.3078</v>
      </c>
      <c r="M56" s="33">
        <f t="shared" si="4"/>
        <v>2.3078</v>
      </c>
    </row>
    <row r="57" spans="1:13" s="28" customFormat="1" ht="31.5">
      <c r="A57" s="35" t="s">
        <v>140</v>
      </c>
      <c r="B57" s="19" t="s">
        <v>141</v>
      </c>
      <c r="C57" s="9" t="s">
        <v>16</v>
      </c>
      <c r="D57" s="9" t="s">
        <v>19</v>
      </c>
      <c r="E57" s="9" t="s">
        <v>9</v>
      </c>
      <c r="F57" s="16">
        <v>0.1</v>
      </c>
      <c r="G57" s="16">
        <v>1.9</v>
      </c>
      <c r="H57" s="16">
        <v>2.1346</v>
      </c>
      <c r="I57" s="16">
        <v>2.3078</v>
      </c>
      <c r="J57" s="33">
        <f t="shared" si="4"/>
        <v>2.3078</v>
      </c>
      <c r="K57" s="33">
        <f t="shared" si="4"/>
        <v>2.3078</v>
      </c>
      <c r="L57" s="33">
        <f t="shared" si="4"/>
        <v>2.3078</v>
      </c>
      <c r="M57" s="33">
        <f t="shared" si="4"/>
        <v>2.3078</v>
      </c>
    </row>
    <row r="58" spans="1:13" s="31" customFormat="1" ht="56.25">
      <c r="A58" s="57" t="s">
        <v>55</v>
      </c>
      <c r="B58" s="48" t="s">
        <v>72</v>
      </c>
      <c r="C58" s="54"/>
      <c r="D58" s="49"/>
      <c r="E58" s="49"/>
      <c r="F58" s="16">
        <v>0.7</v>
      </c>
      <c r="G58" s="16">
        <v>0.5</v>
      </c>
      <c r="H58" s="16">
        <v>0.414</v>
      </c>
      <c r="I58" s="16">
        <v>0.4967</v>
      </c>
      <c r="J58" s="33">
        <f t="shared" si="4"/>
        <v>0.4967</v>
      </c>
      <c r="K58" s="33">
        <f t="shared" si="4"/>
        <v>0.4967</v>
      </c>
      <c r="L58" s="33">
        <f t="shared" si="4"/>
        <v>0.4967</v>
      </c>
      <c r="M58" s="33">
        <f t="shared" si="4"/>
        <v>0.4967</v>
      </c>
    </row>
    <row r="59" spans="1:13" s="28" customFormat="1" ht="31.5">
      <c r="A59" s="8" t="s">
        <v>79</v>
      </c>
      <c r="B59" s="19" t="s">
        <v>73</v>
      </c>
      <c r="C59" s="9" t="s">
        <v>27</v>
      </c>
      <c r="D59" s="9" t="s">
        <v>24</v>
      </c>
      <c r="E59" s="9" t="s">
        <v>15</v>
      </c>
      <c r="F59" s="16">
        <v>0.7</v>
      </c>
      <c r="G59" s="16">
        <v>0.5</v>
      </c>
      <c r="H59" s="16">
        <v>0.414</v>
      </c>
      <c r="I59" s="16">
        <v>0.4967</v>
      </c>
      <c r="J59" s="33">
        <f t="shared" si="4"/>
        <v>0.4967</v>
      </c>
      <c r="K59" s="33">
        <f t="shared" si="4"/>
        <v>0.4967</v>
      </c>
      <c r="L59" s="33">
        <f t="shared" si="4"/>
        <v>0.4967</v>
      </c>
      <c r="M59" s="33">
        <f t="shared" si="4"/>
        <v>0.4967</v>
      </c>
    </row>
    <row r="60" spans="1:13" s="31" customFormat="1" ht="54.75" customHeight="1">
      <c r="A60" s="59" t="s">
        <v>142</v>
      </c>
      <c r="B60" s="48" t="s">
        <v>98</v>
      </c>
      <c r="C60" s="54"/>
      <c r="D60" s="49"/>
      <c r="E60" s="49"/>
      <c r="F60" s="36">
        <v>0.015</v>
      </c>
      <c r="G60" s="16">
        <v>0.1</v>
      </c>
      <c r="H60" s="16">
        <v>0.05</v>
      </c>
      <c r="I60" s="16">
        <v>0.05</v>
      </c>
      <c r="J60" s="33">
        <f t="shared" si="4"/>
        <v>0.05</v>
      </c>
      <c r="K60" s="33">
        <f t="shared" si="4"/>
        <v>0.05</v>
      </c>
      <c r="L60" s="33">
        <f t="shared" si="4"/>
        <v>0.05</v>
      </c>
      <c r="M60" s="33">
        <f t="shared" si="4"/>
        <v>0.05</v>
      </c>
    </row>
    <row r="61" spans="1:13" s="28" customFormat="1" ht="31.5">
      <c r="A61" s="8" t="s">
        <v>103</v>
      </c>
      <c r="B61" s="19" t="s">
        <v>99</v>
      </c>
      <c r="C61" s="9" t="s">
        <v>16</v>
      </c>
      <c r="D61" s="9" t="s">
        <v>15</v>
      </c>
      <c r="E61" s="9" t="s">
        <v>84</v>
      </c>
      <c r="F61" s="36">
        <v>0.015</v>
      </c>
      <c r="G61" s="16">
        <v>0.1</v>
      </c>
      <c r="H61" s="16">
        <v>0.05</v>
      </c>
      <c r="I61" s="16">
        <v>0.05</v>
      </c>
      <c r="J61" s="33">
        <f t="shared" si="4"/>
        <v>0.05</v>
      </c>
      <c r="K61" s="33">
        <f t="shared" si="4"/>
        <v>0.05</v>
      </c>
      <c r="L61" s="33">
        <f t="shared" si="4"/>
        <v>0.05</v>
      </c>
      <c r="M61" s="33">
        <f t="shared" si="4"/>
        <v>0.05</v>
      </c>
    </row>
    <row r="62" spans="1:13" s="31" customFormat="1" ht="37.5" customHeight="1">
      <c r="A62" s="51" t="s">
        <v>143</v>
      </c>
      <c r="B62" s="48" t="s">
        <v>144</v>
      </c>
      <c r="C62" s="60"/>
      <c r="D62" s="49" t="s">
        <v>19</v>
      </c>
      <c r="E62" s="49" t="s">
        <v>15</v>
      </c>
      <c r="F62" s="16">
        <v>0</v>
      </c>
      <c r="G62" s="16">
        <v>0.6</v>
      </c>
      <c r="H62" s="16">
        <v>0.592</v>
      </c>
      <c r="I62" s="16">
        <v>0.592</v>
      </c>
      <c r="J62" s="33">
        <f t="shared" si="4"/>
        <v>0.592</v>
      </c>
      <c r="K62" s="33">
        <f t="shared" si="4"/>
        <v>0.592</v>
      </c>
      <c r="L62" s="33">
        <f t="shared" si="4"/>
        <v>0.592</v>
      </c>
      <c r="M62" s="33">
        <f t="shared" si="4"/>
        <v>0.592</v>
      </c>
    </row>
    <row r="63" spans="1:13" ht="47.25">
      <c r="A63" s="8" t="s">
        <v>145</v>
      </c>
      <c r="B63" s="19" t="s">
        <v>146</v>
      </c>
      <c r="C63" s="9" t="s">
        <v>16</v>
      </c>
      <c r="D63" s="9" t="s">
        <v>19</v>
      </c>
      <c r="E63" s="9" t="s">
        <v>15</v>
      </c>
      <c r="F63" s="16">
        <v>0</v>
      </c>
      <c r="G63" s="16">
        <v>0.3</v>
      </c>
      <c r="H63" s="16">
        <v>0.3012</v>
      </c>
      <c r="I63" s="16">
        <v>0.3012</v>
      </c>
      <c r="J63" s="33">
        <f t="shared" si="4"/>
        <v>0.3012</v>
      </c>
      <c r="K63" s="33">
        <f t="shared" si="4"/>
        <v>0.3012</v>
      </c>
      <c r="L63" s="33">
        <f t="shared" si="4"/>
        <v>0.3012</v>
      </c>
      <c r="M63" s="33">
        <f t="shared" si="4"/>
        <v>0.3012</v>
      </c>
    </row>
    <row r="64" spans="1:13" ht="47.25">
      <c r="A64" s="39" t="s">
        <v>147</v>
      </c>
      <c r="B64" s="19" t="s">
        <v>148</v>
      </c>
      <c r="C64" s="9" t="s">
        <v>16</v>
      </c>
      <c r="D64" s="9" t="s">
        <v>19</v>
      </c>
      <c r="E64" s="9" t="s">
        <v>15</v>
      </c>
      <c r="F64" s="16">
        <v>0</v>
      </c>
      <c r="G64" s="16">
        <v>0.3</v>
      </c>
      <c r="H64" s="16">
        <v>0.2908</v>
      </c>
      <c r="I64" s="16">
        <v>0.2908</v>
      </c>
      <c r="J64" s="33">
        <f t="shared" si="4"/>
        <v>0.2908</v>
      </c>
      <c r="K64" s="33">
        <f t="shared" si="4"/>
        <v>0.2908</v>
      </c>
      <c r="L64" s="33">
        <f t="shared" si="4"/>
        <v>0.2908</v>
      </c>
      <c r="M64" s="33">
        <f t="shared" si="4"/>
        <v>0.2908</v>
      </c>
    </row>
    <row r="65" spans="1:13" ht="18.75">
      <c r="A65" s="25" t="s">
        <v>57</v>
      </c>
      <c r="B65" s="26"/>
      <c r="C65" s="3"/>
      <c r="D65" s="23"/>
      <c r="E65" s="23"/>
      <c r="F65" s="16">
        <v>3.7</v>
      </c>
      <c r="G65" s="16">
        <v>5.6</v>
      </c>
      <c r="H65" s="16">
        <v>4.11406</v>
      </c>
      <c r="I65" s="16">
        <v>4.12726</v>
      </c>
      <c r="J65" s="33">
        <f t="shared" si="4"/>
        <v>4.12726</v>
      </c>
      <c r="K65" s="33">
        <f t="shared" si="4"/>
        <v>4.12726</v>
      </c>
      <c r="L65" s="33">
        <f t="shared" si="4"/>
        <v>4.12726</v>
      </c>
      <c r="M65" s="33">
        <f t="shared" si="4"/>
        <v>4.12726</v>
      </c>
    </row>
    <row r="66" spans="1:13" ht="63">
      <c r="A66" s="18" t="s">
        <v>7</v>
      </c>
      <c r="B66" s="21" t="s">
        <v>29</v>
      </c>
      <c r="C66" s="5" t="s">
        <v>10</v>
      </c>
      <c r="D66" s="5" t="s">
        <v>8</v>
      </c>
      <c r="E66" s="5" t="s">
        <v>9</v>
      </c>
      <c r="F66" s="16">
        <v>0.9</v>
      </c>
      <c r="G66" s="16">
        <v>0.9</v>
      </c>
      <c r="H66" s="16">
        <v>0.8861</v>
      </c>
      <c r="I66" s="16">
        <v>0.8861</v>
      </c>
      <c r="J66" s="33">
        <f t="shared" si="4"/>
        <v>0.8861</v>
      </c>
      <c r="K66" s="33">
        <f t="shared" si="4"/>
        <v>0.8861</v>
      </c>
      <c r="L66" s="33">
        <f t="shared" si="4"/>
        <v>0.8861</v>
      </c>
      <c r="M66" s="33">
        <f t="shared" si="4"/>
        <v>0.8861</v>
      </c>
    </row>
    <row r="67" spans="1:13" ht="31.5">
      <c r="A67" s="8" t="s">
        <v>96</v>
      </c>
      <c r="B67" s="21" t="s">
        <v>97</v>
      </c>
      <c r="C67" s="6">
        <v>200</v>
      </c>
      <c r="D67" s="5" t="s">
        <v>8</v>
      </c>
      <c r="E67" s="5">
        <v>3</v>
      </c>
      <c r="F67" s="36">
        <v>0.005</v>
      </c>
      <c r="G67" s="36">
        <v>0.005</v>
      </c>
      <c r="H67" s="45">
        <v>0.005</v>
      </c>
      <c r="I67" s="45">
        <v>0.005</v>
      </c>
      <c r="J67" s="45">
        <v>0.005</v>
      </c>
      <c r="K67" s="45">
        <v>0.005</v>
      </c>
      <c r="L67" s="45">
        <v>0.005</v>
      </c>
      <c r="M67" s="45">
        <v>0.005</v>
      </c>
    </row>
    <row r="68" spans="1:13" ht="67.5" customHeight="1">
      <c r="A68" s="4" t="s">
        <v>13</v>
      </c>
      <c r="B68" s="21" t="s">
        <v>29</v>
      </c>
      <c r="C68" s="5" t="s">
        <v>10</v>
      </c>
      <c r="D68" s="5" t="s">
        <v>8</v>
      </c>
      <c r="E68" s="5" t="s">
        <v>12</v>
      </c>
      <c r="F68" s="16">
        <v>0.8</v>
      </c>
      <c r="G68" s="16">
        <v>0.8</v>
      </c>
      <c r="H68" s="16">
        <v>0.7946</v>
      </c>
      <c r="I68" s="16">
        <v>0.7946</v>
      </c>
      <c r="J68" s="33">
        <f aca="true" t="shared" si="5" ref="J68:M78">I68</f>
        <v>0.7946</v>
      </c>
      <c r="K68" s="33">
        <f t="shared" si="5"/>
        <v>0.7946</v>
      </c>
      <c r="L68" s="33">
        <f t="shared" si="5"/>
        <v>0.7946</v>
      </c>
      <c r="M68" s="33">
        <f t="shared" si="5"/>
        <v>0.7946</v>
      </c>
    </row>
    <row r="69" spans="1:13" ht="31.5">
      <c r="A69" s="8" t="s">
        <v>96</v>
      </c>
      <c r="B69" s="21" t="s">
        <v>97</v>
      </c>
      <c r="C69" s="6">
        <v>200</v>
      </c>
      <c r="D69" s="5" t="s">
        <v>8</v>
      </c>
      <c r="E69" s="5" t="s">
        <v>12</v>
      </c>
      <c r="F69" s="16">
        <v>0.1</v>
      </c>
      <c r="G69" s="45">
        <v>0.002</v>
      </c>
      <c r="H69" s="45">
        <v>0.0024</v>
      </c>
      <c r="I69" s="45">
        <v>0.0024</v>
      </c>
      <c r="J69" s="58">
        <f t="shared" si="5"/>
        <v>0.0024</v>
      </c>
      <c r="K69" s="58">
        <f t="shared" si="5"/>
        <v>0.0024</v>
      </c>
      <c r="L69" s="58">
        <f t="shared" si="5"/>
        <v>0.0024</v>
      </c>
      <c r="M69" s="58">
        <f t="shared" si="5"/>
        <v>0.0024</v>
      </c>
    </row>
    <row r="70" spans="1:13" ht="31.5">
      <c r="A70" s="8" t="s">
        <v>171</v>
      </c>
      <c r="B70" s="21" t="s">
        <v>97</v>
      </c>
      <c r="C70" s="9" t="s">
        <v>14</v>
      </c>
      <c r="D70" s="5" t="s">
        <v>8</v>
      </c>
      <c r="E70" s="5" t="s">
        <v>12</v>
      </c>
      <c r="F70" s="16">
        <v>0</v>
      </c>
      <c r="G70" s="16">
        <v>0</v>
      </c>
      <c r="H70" s="16">
        <v>0</v>
      </c>
      <c r="I70" s="16">
        <v>0</v>
      </c>
      <c r="J70" s="33">
        <f t="shared" si="5"/>
        <v>0</v>
      </c>
      <c r="K70" s="33">
        <f t="shared" si="5"/>
        <v>0</v>
      </c>
      <c r="L70" s="33">
        <f t="shared" si="5"/>
        <v>0</v>
      </c>
      <c r="M70" s="33">
        <f t="shared" si="5"/>
        <v>0</v>
      </c>
    </row>
    <row r="71" spans="1:13" ht="63">
      <c r="A71" s="4" t="s">
        <v>11</v>
      </c>
      <c r="B71" s="9" t="s">
        <v>28</v>
      </c>
      <c r="C71" s="5" t="s">
        <v>10</v>
      </c>
      <c r="D71" s="5" t="s">
        <v>8</v>
      </c>
      <c r="E71" s="5" t="s">
        <v>12</v>
      </c>
      <c r="F71" s="16">
        <v>1</v>
      </c>
      <c r="G71" s="16">
        <v>1</v>
      </c>
      <c r="H71" s="16">
        <v>1.0381</v>
      </c>
      <c r="I71" s="16">
        <v>1.0381</v>
      </c>
      <c r="J71" s="33">
        <f t="shared" si="5"/>
        <v>1.0381</v>
      </c>
      <c r="K71" s="33">
        <f t="shared" si="5"/>
        <v>1.0381</v>
      </c>
      <c r="L71" s="33">
        <f t="shared" si="5"/>
        <v>1.0381</v>
      </c>
      <c r="M71" s="33">
        <f t="shared" si="5"/>
        <v>1.0381</v>
      </c>
    </row>
    <row r="72" spans="1:13" ht="78.75">
      <c r="A72" s="4" t="s">
        <v>92</v>
      </c>
      <c r="B72" s="19" t="s">
        <v>149</v>
      </c>
      <c r="C72" s="9" t="s">
        <v>27</v>
      </c>
      <c r="D72" s="9" t="s">
        <v>12</v>
      </c>
      <c r="E72" s="9" t="s">
        <v>17</v>
      </c>
      <c r="F72" s="16">
        <v>0</v>
      </c>
      <c r="G72" s="16">
        <v>0.5</v>
      </c>
      <c r="H72" s="36">
        <v>0</v>
      </c>
      <c r="I72" s="16">
        <v>0</v>
      </c>
      <c r="J72" s="33">
        <f t="shared" si="5"/>
        <v>0</v>
      </c>
      <c r="K72" s="33">
        <f t="shared" si="5"/>
        <v>0</v>
      </c>
      <c r="L72" s="33">
        <f t="shared" si="5"/>
        <v>0</v>
      </c>
      <c r="M72" s="33">
        <f t="shared" si="5"/>
        <v>0</v>
      </c>
    </row>
    <row r="73" spans="1:13" ht="78.75">
      <c r="A73" s="4" t="s">
        <v>92</v>
      </c>
      <c r="B73" s="19" t="s">
        <v>149</v>
      </c>
      <c r="C73" s="9" t="s">
        <v>27</v>
      </c>
      <c r="D73" s="9" t="s">
        <v>19</v>
      </c>
      <c r="E73" s="9" t="s">
        <v>9</v>
      </c>
      <c r="F73" s="16">
        <v>0</v>
      </c>
      <c r="G73" s="16">
        <v>0.8</v>
      </c>
      <c r="H73" s="16">
        <v>0</v>
      </c>
      <c r="I73" s="16">
        <v>0</v>
      </c>
      <c r="J73" s="33">
        <f t="shared" si="5"/>
        <v>0</v>
      </c>
      <c r="K73" s="33">
        <f t="shared" si="5"/>
        <v>0</v>
      </c>
      <c r="L73" s="33">
        <f t="shared" si="5"/>
        <v>0</v>
      </c>
      <c r="M73" s="33">
        <f t="shared" si="5"/>
        <v>0</v>
      </c>
    </row>
    <row r="74" spans="1:13" ht="31.5">
      <c r="A74" s="8" t="s">
        <v>150</v>
      </c>
      <c r="B74" s="19" t="s">
        <v>151</v>
      </c>
      <c r="C74" s="41">
        <v>500</v>
      </c>
      <c r="D74" s="9" t="s">
        <v>24</v>
      </c>
      <c r="E74" s="9" t="s">
        <v>15</v>
      </c>
      <c r="F74" s="16">
        <v>0</v>
      </c>
      <c r="G74" s="16">
        <v>0.2</v>
      </c>
      <c r="H74" s="16">
        <v>0</v>
      </c>
      <c r="I74" s="16">
        <v>0</v>
      </c>
      <c r="J74" s="33">
        <f t="shared" si="5"/>
        <v>0</v>
      </c>
      <c r="K74" s="33">
        <f t="shared" si="5"/>
        <v>0</v>
      </c>
      <c r="L74" s="33">
        <f t="shared" si="5"/>
        <v>0</v>
      </c>
      <c r="M74" s="33">
        <f t="shared" si="5"/>
        <v>0</v>
      </c>
    </row>
    <row r="75" spans="1:13" ht="47.25">
      <c r="A75" s="8" t="s">
        <v>106</v>
      </c>
      <c r="B75" s="19" t="s">
        <v>152</v>
      </c>
      <c r="C75" s="6">
        <v>500</v>
      </c>
      <c r="D75" s="9" t="s">
        <v>15</v>
      </c>
      <c r="E75" s="9" t="s">
        <v>17</v>
      </c>
      <c r="F75" s="16">
        <v>0.5</v>
      </c>
      <c r="G75" s="16">
        <v>0.5</v>
      </c>
      <c r="H75" s="16">
        <v>0.54536</v>
      </c>
      <c r="I75" s="16">
        <v>0.54536</v>
      </c>
      <c r="J75" s="33">
        <f t="shared" si="5"/>
        <v>0.54536</v>
      </c>
      <c r="K75" s="33">
        <f t="shared" si="5"/>
        <v>0.54536</v>
      </c>
      <c r="L75" s="33">
        <f t="shared" si="5"/>
        <v>0.54536</v>
      </c>
      <c r="M75" s="33">
        <f t="shared" si="5"/>
        <v>0.54536</v>
      </c>
    </row>
    <row r="76" spans="1:13" ht="31.5">
      <c r="A76" s="8" t="s">
        <v>153</v>
      </c>
      <c r="B76" s="19" t="s">
        <v>154</v>
      </c>
      <c r="C76" s="9" t="s">
        <v>16</v>
      </c>
      <c r="D76" s="9" t="s">
        <v>12</v>
      </c>
      <c r="E76" s="9" t="s">
        <v>19</v>
      </c>
      <c r="F76" s="16">
        <v>0</v>
      </c>
      <c r="G76" s="16">
        <v>0.1</v>
      </c>
      <c r="H76" s="16">
        <v>0.05</v>
      </c>
      <c r="I76" s="16">
        <v>0.05</v>
      </c>
      <c r="J76" s="33">
        <f t="shared" si="5"/>
        <v>0.05</v>
      </c>
      <c r="K76" s="33">
        <f t="shared" si="5"/>
        <v>0.05</v>
      </c>
      <c r="L76" s="33">
        <f t="shared" si="5"/>
        <v>0.05</v>
      </c>
      <c r="M76" s="33">
        <f t="shared" si="5"/>
        <v>0.05</v>
      </c>
    </row>
    <row r="77" spans="1:13" ht="31.5">
      <c r="A77" s="40" t="s">
        <v>155</v>
      </c>
      <c r="B77" s="19" t="s">
        <v>156</v>
      </c>
      <c r="C77" s="9" t="s">
        <v>16</v>
      </c>
      <c r="D77" s="9" t="s">
        <v>19</v>
      </c>
      <c r="E77" s="9" t="s">
        <v>15</v>
      </c>
      <c r="F77" s="16">
        <v>0</v>
      </c>
      <c r="G77" s="16">
        <v>0.1</v>
      </c>
      <c r="H77" s="16">
        <v>0.0748</v>
      </c>
      <c r="I77" s="16">
        <v>0.0748</v>
      </c>
      <c r="J77" s="33">
        <f t="shared" si="5"/>
        <v>0.0748</v>
      </c>
      <c r="K77" s="33">
        <f t="shared" si="5"/>
        <v>0.0748</v>
      </c>
      <c r="L77" s="33">
        <f t="shared" si="5"/>
        <v>0.0748</v>
      </c>
      <c r="M77" s="33">
        <f t="shared" si="5"/>
        <v>0.0748</v>
      </c>
    </row>
    <row r="78" spans="1:13" ht="31.5">
      <c r="A78" s="8" t="s">
        <v>38</v>
      </c>
      <c r="B78" s="19" t="s">
        <v>34</v>
      </c>
      <c r="C78" s="5" t="s">
        <v>14</v>
      </c>
      <c r="D78" s="9" t="s">
        <v>8</v>
      </c>
      <c r="E78" s="6">
        <v>11</v>
      </c>
      <c r="F78" s="16">
        <v>0.1</v>
      </c>
      <c r="G78" s="16">
        <v>0.4</v>
      </c>
      <c r="H78" s="16">
        <v>0.3692</v>
      </c>
      <c r="I78" s="16">
        <v>0.3692</v>
      </c>
      <c r="J78" s="33">
        <f t="shared" si="5"/>
        <v>0.3692</v>
      </c>
      <c r="K78" s="33">
        <f t="shared" si="5"/>
        <v>0.3692</v>
      </c>
      <c r="L78" s="33">
        <f t="shared" si="5"/>
        <v>0.3692</v>
      </c>
      <c r="M78" s="33">
        <f t="shared" si="5"/>
        <v>0.3692</v>
      </c>
    </row>
    <row r="79" spans="1:13" ht="64.5" customHeight="1">
      <c r="A79" s="8" t="s">
        <v>36</v>
      </c>
      <c r="B79" s="22" t="s">
        <v>35</v>
      </c>
      <c r="C79" s="5" t="s">
        <v>10</v>
      </c>
      <c r="D79" s="9" t="s">
        <v>9</v>
      </c>
      <c r="E79" s="9" t="s">
        <v>15</v>
      </c>
      <c r="F79" s="16">
        <v>0.3</v>
      </c>
      <c r="G79" s="16">
        <v>0.3</v>
      </c>
      <c r="H79" s="16">
        <v>0.3058</v>
      </c>
      <c r="I79" s="16">
        <v>0.3058</v>
      </c>
      <c r="J79" s="33">
        <f aca="true" t="shared" si="6" ref="J79:M80">I79</f>
        <v>0.3058</v>
      </c>
      <c r="K79" s="33">
        <f t="shared" si="6"/>
        <v>0.3058</v>
      </c>
      <c r="L79" s="33">
        <f t="shared" si="6"/>
        <v>0.3058</v>
      </c>
      <c r="M79" s="33">
        <f t="shared" si="6"/>
        <v>0.3058</v>
      </c>
    </row>
    <row r="80" spans="1:13" ht="47.25">
      <c r="A80" s="8" t="s">
        <v>37</v>
      </c>
      <c r="B80" s="22" t="s">
        <v>35</v>
      </c>
      <c r="C80" s="5" t="s">
        <v>16</v>
      </c>
      <c r="D80" s="9" t="s">
        <v>9</v>
      </c>
      <c r="E80" s="9" t="s">
        <v>15</v>
      </c>
      <c r="F80" s="36">
        <v>0.02741</v>
      </c>
      <c r="G80" s="36">
        <v>0.0357</v>
      </c>
      <c r="H80" s="36">
        <v>0.0427</v>
      </c>
      <c r="I80" s="36">
        <v>0.0559</v>
      </c>
      <c r="J80" s="34">
        <f t="shared" si="6"/>
        <v>0.0559</v>
      </c>
      <c r="K80" s="34">
        <f t="shared" si="6"/>
        <v>0.0559</v>
      </c>
      <c r="L80" s="34">
        <f t="shared" si="6"/>
        <v>0.0559</v>
      </c>
      <c r="M80" s="34">
        <f t="shared" si="6"/>
        <v>0.0559</v>
      </c>
    </row>
  </sheetData>
  <sheetProtection/>
  <mergeCells count="11">
    <mergeCell ref="G4:I4"/>
    <mergeCell ref="A1:M1"/>
    <mergeCell ref="A2:M2"/>
    <mergeCell ref="K3:M3"/>
    <mergeCell ref="A4:A5"/>
    <mergeCell ref="B4:B5"/>
    <mergeCell ref="C4:C5"/>
    <mergeCell ref="D4:D5"/>
    <mergeCell ref="E4:E5"/>
    <mergeCell ref="J4:M4"/>
    <mergeCell ref="F4:F5"/>
  </mergeCells>
  <printOptions/>
  <pageMargins left="0.75" right="0.75" top="1" bottom="1" header="0.5" footer="0.5"/>
  <pageSetup fitToHeight="18" fitToWidth="1" horizontalDpi="600" verticalDpi="600" orientation="landscape" paperSize="9" scale="58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2017-11-13T05:41:11Z</cp:lastPrinted>
  <dcterms:created xsi:type="dcterms:W3CDTF">2013-11-07T12:28:03Z</dcterms:created>
  <dcterms:modified xsi:type="dcterms:W3CDTF">2018-02-19T06:14:30Z</dcterms:modified>
  <cp:category/>
  <cp:version/>
  <cp:contentType/>
  <cp:contentStatus/>
</cp:coreProperties>
</file>